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2390" windowHeight="8130" tabRatio="820" activeTab="1"/>
  </bookViews>
  <sheets>
    <sheet name="by wp" sheetId="1" r:id="rId1"/>
    <sheet name="total year" sheetId="2" r:id="rId2"/>
    <sheet name="10-2017" sheetId="3" r:id="rId3"/>
    <sheet name="11-2017" sheetId="4" r:id="rId4"/>
    <sheet name="12-2017" sheetId="5" r:id="rId5"/>
    <sheet name="1-2018" sheetId="6" r:id="rId6"/>
    <sheet name="2-2018" sheetId="7" r:id="rId7"/>
    <sheet name="3-2018" sheetId="8" r:id="rId8"/>
    <sheet name="4-2018" sheetId="9" r:id="rId9"/>
    <sheet name="5-2018" sheetId="10" r:id="rId10"/>
    <sheet name="6-2018" sheetId="11" r:id="rId11"/>
    <sheet name="7-2018" sheetId="12" r:id="rId12"/>
    <sheet name="8-2018" sheetId="13" r:id="rId13"/>
    <sheet name="9-2018" sheetId="14" r:id="rId14"/>
    <sheet name="גיליון1" sheetId="15" state="hidden" r:id="rId15"/>
  </sheets>
  <definedNames>
    <definedName name="_xlfn.IFERROR" hidden="1">#NAME?</definedName>
    <definedName name="HoursEU110">'10-2017'!$D$14:$D$44</definedName>
    <definedName name="_xlnm.Print_Area" localSheetId="2">'10-2017'!$A$1:$N$59</definedName>
    <definedName name="_xlnm.Print_Area" localSheetId="3">'11-2017'!$A$1:$N$59</definedName>
    <definedName name="_xlnm.Print_Area" localSheetId="5">'1-2018'!$A$1:$N$60</definedName>
    <definedName name="_xlnm.Print_Area" localSheetId="4">'12-2017'!$A$1:$N$59</definedName>
    <definedName name="_xlnm.Print_Area" localSheetId="6">'2-2018'!$A$1:$N$60</definedName>
    <definedName name="_xlnm.Print_Area" localSheetId="7">'3-2018'!$A$1:$N$59</definedName>
    <definedName name="_xlnm.Print_Area" localSheetId="8">'4-2018'!$A$1:$N$60</definedName>
    <definedName name="_xlnm.Print_Area" localSheetId="9">'5-2018'!$A$1:$N$60</definedName>
    <definedName name="_xlnm.Print_Area" localSheetId="10">'6-2018'!$A$1:$N$60</definedName>
    <definedName name="_xlnm.Print_Area" localSheetId="11">'7-2018'!$A$1:$N$60</definedName>
    <definedName name="_xlnm.Print_Area" localSheetId="12">'8-2018'!$A$1:$N$60</definedName>
    <definedName name="_xlnm.Print_Area" localSheetId="13">'9-2018'!$A$1:$N$60</definedName>
    <definedName name="_xlnm.Print_Area" localSheetId="0">'by wp'!$A$4:$N$72</definedName>
    <definedName name="_xlnm.Print_Area" localSheetId="1">'total year'!$A$1:$N$38</definedName>
    <definedName name="_xlnm.Print_Titles" localSheetId="0">'by wp'!$1:$2</definedName>
  </definedNames>
  <calcPr fullCalcOnLoad="1"/>
</workbook>
</file>

<file path=xl/sharedStrings.xml><?xml version="1.0" encoding="utf-8"?>
<sst xmlns="http://schemas.openxmlformats.org/spreadsheetml/2006/main" count="783" uniqueCount="89">
  <si>
    <t>Month</t>
  </si>
  <si>
    <t>Name</t>
  </si>
  <si>
    <t>Research &amp; Development</t>
  </si>
  <si>
    <t>Fund</t>
  </si>
  <si>
    <t>Tuesday</t>
  </si>
  <si>
    <t>Wednesday</t>
  </si>
  <si>
    <t>Thursday</t>
  </si>
  <si>
    <t>Friday</t>
  </si>
  <si>
    <t>Saturday</t>
  </si>
  <si>
    <t>Sunday</t>
  </si>
  <si>
    <t>Monday</t>
  </si>
  <si>
    <t xml:space="preserve">Monthly Total </t>
  </si>
  <si>
    <t>Signature</t>
  </si>
  <si>
    <t>Date</t>
  </si>
  <si>
    <t>Supervisor signature</t>
  </si>
  <si>
    <t>Title/position</t>
  </si>
  <si>
    <t>TOTAL</t>
  </si>
  <si>
    <t>Remarks</t>
  </si>
  <si>
    <t>פסח</t>
  </si>
  <si>
    <t>פורים</t>
  </si>
  <si>
    <t>%</t>
  </si>
  <si>
    <t>Total
 R&amp;D</t>
  </si>
  <si>
    <t>יום הזכרון</t>
  </si>
  <si>
    <t>יום העצמאות</t>
  </si>
  <si>
    <t>USA</t>
  </si>
  <si>
    <t>I hereby declare the following: Should this project be subject to a financial audit, I agree to disclose the monthly salary slip for this effort sheet</t>
  </si>
  <si>
    <t>סוכות</t>
  </si>
  <si>
    <t>EU1</t>
  </si>
  <si>
    <t>EU2</t>
  </si>
  <si>
    <t>other</t>
  </si>
  <si>
    <t>Employee signature</t>
  </si>
  <si>
    <t>Paid absence</t>
  </si>
  <si>
    <t>I have checked this Effort Sheet and to the best of my knowledge the time recorded is correct.</t>
  </si>
  <si>
    <t>חנוכה</t>
  </si>
  <si>
    <t xml:space="preserve">I hereby confirm that this Effort Sheet represents the effort devoted to the activities I am involved in, in the above projects for the period reported. 
I am aware that this report can be used as a basis for financial claims by the institiution from the above mentioned funding sources. </t>
  </si>
  <si>
    <t>&lt;&lt;&lt;&lt;&lt;&lt;&lt;</t>
  </si>
  <si>
    <t>please fill here:Staff name, Faculty, and title</t>
  </si>
  <si>
    <t>Other Activities in the university (example: Teaching)</t>
  </si>
  <si>
    <t xml:space="preserve">Total hours per Day </t>
  </si>
  <si>
    <t>Total Activities (Productive hours)</t>
  </si>
  <si>
    <t>Other</t>
  </si>
  <si>
    <t>Title / Position</t>
  </si>
  <si>
    <t>Faculty / Department</t>
  </si>
  <si>
    <t xml:space="preserve">please fill in:Name, Faculty, </t>
  </si>
  <si>
    <t>and Title in "total year" tab</t>
  </si>
  <si>
    <t>please fill in:research number and</t>
  </si>
  <si>
    <t xml:space="preserve"> Acronym in "total year" tab</t>
  </si>
  <si>
    <t>please fill here :research number and</t>
  </si>
  <si>
    <t xml:space="preserve"> Acronym </t>
  </si>
  <si>
    <t xml:space="preserve">Agreement No.     </t>
  </si>
  <si>
    <t>Organization</t>
  </si>
  <si>
    <t>Vacation, Illness  מילואים</t>
  </si>
  <si>
    <t>2016-2017</t>
  </si>
  <si>
    <t>ראש השנה</t>
  </si>
  <si>
    <t>ט באב</t>
  </si>
  <si>
    <t>Project Acronym:</t>
  </si>
  <si>
    <t>* In case of a scholarship, I declare that it is work-oriented  and that the student has the necessary qualifications to carry out the tasks allocated to him/her in the project.</t>
  </si>
  <si>
    <t xml:space="preserve">Tel Aviv University </t>
  </si>
  <si>
    <t>Hours</t>
  </si>
  <si>
    <t>WP</t>
  </si>
  <si>
    <t>Project</t>
  </si>
  <si>
    <t>WP no'</t>
  </si>
  <si>
    <t>Hours for Project</t>
  </si>
  <si>
    <t>Total</t>
  </si>
  <si>
    <t xml:space="preserve">WP </t>
  </si>
  <si>
    <t>Total year</t>
  </si>
  <si>
    <t>Hours per month</t>
  </si>
  <si>
    <t>I have checked this Effort Sheet summery and to the best of my knowledge the time recorded is correct.</t>
  </si>
  <si>
    <t>I have checked the WP destribution and  to the best of my knowledge the time recorded is correct.</t>
  </si>
  <si>
    <t>check line</t>
  </si>
  <si>
    <t>Effort Sheet - H2020 Coordination Projects with work packages  - Annual Academic Summary</t>
  </si>
  <si>
    <t>Effort Sheet - H2020 Coordination Projects with work packages</t>
  </si>
  <si>
    <t xml:space="preserve"> the working hours where devoted to in every working day</t>
  </si>
  <si>
    <t>For EU projects, with more than 1 WP,</t>
  </si>
  <si>
    <t>please fill in the appropriate WP  to which</t>
  </si>
  <si>
    <t>2017-2018</t>
  </si>
  <si>
    <t>10/17-9/18</t>
  </si>
  <si>
    <t>ערב סוכות</t>
  </si>
  <si>
    <t>חוה"מ סוכות</t>
  </si>
  <si>
    <t>ערב פסח</t>
  </si>
  <si>
    <t>חוה"מ פסח</t>
  </si>
  <si>
    <t>ע יום הזכרון</t>
  </si>
  <si>
    <t>ערב שבועות</t>
  </si>
  <si>
    <t>שבועות</t>
  </si>
  <si>
    <t>חופשה מרוכזת</t>
  </si>
  <si>
    <t>ע ראש השנה</t>
  </si>
  <si>
    <t>ערב כיפור</t>
  </si>
  <si>
    <t>כיפור</t>
  </si>
  <si>
    <t>גשר</t>
  </si>
</sst>
</file>

<file path=xl/styles.xml><?xml version="1.0" encoding="utf-8"?>
<styleSheet xmlns="http://schemas.openxmlformats.org/spreadsheetml/2006/main">
  <numFmts count="4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 * #,##0.0_ ;_ * \-#,##0.0_ ;_ * &quot;-&quot;?_ ;_ @_ "/>
    <numFmt numFmtId="187" formatCode="[$-40D]dddd\ dd\ mmmm\ yyyy"/>
    <numFmt numFmtId="188" formatCode="[$-F800]dddd\,\ mmmm\ dd\,\ yyyy"/>
    <numFmt numFmtId="189" formatCode="m/d/yy;@"/>
    <numFmt numFmtId="190" formatCode="[$-1010000]d/m/yyyy;@"/>
    <numFmt numFmtId="191" formatCode="[$-409]mmmmm;@"/>
    <numFmt numFmtId="192" formatCode="[$-409]mmm\-yy;@"/>
    <numFmt numFmtId="193" formatCode="ddd"/>
    <numFmt numFmtId="194" formatCode="m/d;@"/>
    <numFmt numFmtId="195" formatCode="dd/mm/yy"/>
    <numFmt numFmtId="196" formatCode="mm/yyyy"/>
    <numFmt numFmtId="197" formatCode="mmm\-yyyy"/>
  </numFmts>
  <fonts count="67">
    <font>
      <sz val="10"/>
      <name val="Arial"/>
      <family val="0"/>
    </font>
    <font>
      <b/>
      <u val="single"/>
      <sz val="18"/>
      <name val="David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9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David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36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7030A0"/>
      <name val="Arial"/>
      <family val="2"/>
    </font>
    <font>
      <b/>
      <sz val="8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17" fontId="3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left" vertical="top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left" vertical="top" wrapText="1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180" fontId="0" fillId="33" borderId="23" xfId="42" applyNumberFormat="1" applyFont="1" applyFill="1" applyBorder="1" applyAlignment="1" applyProtection="1">
      <alignment horizontal="right"/>
      <protection/>
    </xf>
    <xf numFmtId="180" fontId="0" fillId="33" borderId="10" xfId="42" applyNumberFormat="1" applyFont="1" applyFill="1" applyBorder="1" applyAlignment="1" applyProtection="1">
      <alignment horizontal="right"/>
      <protection/>
    </xf>
    <xf numFmtId="180" fontId="0" fillId="33" borderId="18" xfId="42" applyNumberFormat="1" applyFont="1" applyFill="1" applyBorder="1" applyAlignment="1" applyProtection="1">
      <alignment horizontal="right"/>
      <protection/>
    </xf>
    <xf numFmtId="180" fontId="5" fillId="33" borderId="24" xfId="42" applyNumberFormat="1" applyFont="1" applyFill="1" applyBorder="1" applyAlignment="1" applyProtection="1">
      <alignment horizontal="right"/>
      <protection/>
    </xf>
    <xf numFmtId="180" fontId="5" fillId="33" borderId="25" xfId="42" applyNumberFormat="1" applyFont="1" applyFill="1" applyBorder="1" applyAlignment="1" applyProtection="1">
      <alignment horizontal="right"/>
      <protection/>
    </xf>
    <xf numFmtId="180" fontId="5" fillId="33" borderId="26" xfId="42" applyNumberFormat="1" applyFont="1" applyFill="1" applyBorder="1" applyAlignment="1" applyProtection="1">
      <alignment horizontal="right"/>
      <protection/>
    </xf>
    <xf numFmtId="180" fontId="5" fillId="33" borderId="27" xfId="42" applyNumberFormat="1" applyFont="1" applyFill="1" applyBorder="1" applyAlignment="1" applyProtection="1">
      <alignment horizontal="right"/>
      <protection/>
    </xf>
    <xf numFmtId="180" fontId="5" fillId="33" borderId="28" xfId="42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79" fontId="0" fillId="0" borderId="0" xfId="42" applyFont="1" applyAlignment="1" applyProtection="1">
      <alignment/>
      <protection/>
    </xf>
    <xf numFmtId="0" fontId="5" fillId="33" borderId="22" xfId="0" applyFont="1" applyFill="1" applyBorder="1" applyAlignment="1" applyProtection="1">
      <alignment vertical="center" wrapText="1"/>
      <protection/>
    </xf>
    <xf numFmtId="0" fontId="5" fillId="33" borderId="18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5" fillId="34" borderId="15" xfId="0" applyFont="1" applyFill="1" applyBorder="1" applyAlignment="1" applyProtection="1">
      <alignment horizontal="center" vertical="top" wrapText="1"/>
      <protection locked="0"/>
    </xf>
    <xf numFmtId="0" fontId="5" fillId="34" borderId="29" xfId="0" applyFont="1" applyFill="1" applyBorder="1" applyAlignment="1" applyProtection="1">
      <alignment horizontal="center" vertical="top" wrapText="1"/>
      <protection locked="0"/>
    </xf>
    <xf numFmtId="0" fontId="5" fillId="34" borderId="30" xfId="0" applyFont="1" applyFill="1" applyBorder="1" applyAlignment="1" applyProtection="1">
      <alignment horizontal="center" vertical="top" wrapText="1"/>
      <protection locked="0"/>
    </xf>
    <xf numFmtId="192" fontId="3" fillId="35" borderId="31" xfId="0" applyNumberFormat="1" applyFont="1" applyFill="1" applyBorder="1" applyAlignment="1" applyProtection="1">
      <alignment horizontal="center"/>
      <protection/>
    </xf>
    <xf numFmtId="192" fontId="3" fillId="35" borderId="17" xfId="0" applyNumberFormat="1" applyFont="1" applyFill="1" applyBorder="1" applyAlignment="1" applyProtection="1">
      <alignment horizontal="center"/>
      <protection/>
    </xf>
    <xf numFmtId="192" fontId="3" fillId="35" borderId="32" xfId="0" applyNumberFormat="1" applyFont="1" applyFill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9" fontId="0" fillId="0" borderId="34" xfId="57" applyBorder="1" applyAlignment="1" applyProtection="1">
      <alignment horizontal="right"/>
      <protection/>
    </xf>
    <xf numFmtId="180" fontId="0" fillId="33" borderId="20" xfId="42" applyNumberFormat="1" applyFont="1" applyFill="1" applyBorder="1" applyAlignment="1" applyProtection="1">
      <alignment horizontal="right"/>
      <protection/>
    </xf>
    <xf numFmtId="9" fontId="0" fillId="0" borderId="35" xfId="57" applyBorder="1" applyAlignment="1" applyProtection="1">
      <alignment horizontal="right"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6" fillId="33" borderId="36" xfId="0" applyFont="1" applyFill="1" applyBorder="1" applyAlignment="1" applyProtection="1">
      <alignment/>
      <protection locked="0"/>
    </xf>
    <xf numFmtId="0" fontId="7" fillId="34" borderId="37" xfId="0" applyFont="1" applyFill="1" applyBorder="1" applyAlignment="1" applyProtection="1">
      <alignment horizontal="justify" readingOrder="2"/>
      <protection locked="0"/>
    </xf>
    <xf numFmtId="0" fontId="8" fillId="34" borderId="38" xfId="0" applyFont="1" applyFill="1" applyBorder="1" applyAlignment="1" applyProtection="1">
      <alignment/>
      <protection locked="0"/>
    </xf>
    <xf numFmtId="0" fontId="8" fillId="34" borderId="39" xfId="0" applyFont="1" applyFill="1" applyBorder="1" applyAlignment="1" applyProtection="1">
      <alignment/>
      <protection locked="0"/>
    </xf>
    <xf numFmtId="0" fontId="13" fillId="34" borderId="29" xfId="0" applyFont="1" applyFill="1" applyBorder="1" applyAlignment="1" applyProtection="1">
      <alignment horizontal="center" vertical="top" wrapText="1"/>
      <protection locked="0"/>
    </xf>
    <xf numFmtId="0" fontId="13" fillId="34" borderId="30" xfId="0" applyFont="1" applyFill="1" applyBorder="1" applyAlignment="1" applyProtection="1">
      <alignment horizontal="center" vertical="top" wrapText="1"/>
      <protection locked="0"/>
    </xf>
    <xf numFmtId="0" fontId="13" fillId="34" borderId="14" xfId="0" applyFont="1" applyFill="1" applyBorder="1" applyAlignment="1" applyProtection="1">
      <alignment horizontal="center" vertical="top" wrapText="1"/>
      <protection locked="0"/>
    </xf>
    <xf numFmtId="0" fontId="2" fillId="36" borderId="0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left"/>
      <protection/>
    </xf>
    <xf numFmtId="192" fontId="3" fillId="36" borderId="0" xfId="0" applyNumberFormat="1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17" fontId="3" fillId="36" borderId="0" xfId="0" applyNumberFormat="1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wrapText="1"/>
      <protection/>
    </xf>
    <xf numFmtId="0" fontId="3" fillId="36" borderId="0" xfId="0" applyFont="1" applyFill="1" applyBorder="1" applyAlignment="1" applyProtection="1">
      <alignment/>
      <protection/>
    </xf>
    <xf numFmtId="37" fontId="3" fillId="36" borderId="0" xfId="0" applyNumberFormat="1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wrapText="1"/>
      <protection/>
    </xf>
    <xf numFmtId="0" fontId="3" fillId="36" borderId="0" xfId="0" applyFont="1" applyFill="1" applyBorder="1" applyAlignment="1" applyProtection="1">
      <alignment horizontal="left" wrapText="1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/>
      <protection/>
    </xf>
    <xf numFmtId="0" fontId="11" fillId="36" borderId="0" xfId="0" applyFont="1" applyFill="1" applyBorder="1" applyAlignment="1" applyProtection="1">
      <alignment horizontal="left"/>
      <protection/>
    </xf>
    <xf numFmtId="0" fontId="9" fillId="36" borderId="0" xfId="0" applyFont="1" applyFill="1" applyBorder="1" applyAlignment="1" applyProtection="1">
      <alignment horizontal="center"/>
      <protection locked="0"/>
    </xf>
    <xf numFmtId="0" fontId="0" fillId="36" borderId="0" xfId="0" applyFont="1" applyFill="1" applyAlignment="1" applyProtection="1">
      <alignment/>
      <protection/>
    </xf>
    <xf numFmtId="14" fontId="9" fillId="36" borderId="0" xfId="0" applyNumberFormat="1" applyFont="1" applyFill="1" applyBorder="1" applyAlignment="1" applyProtection="1">
      <alignment horizontal="center"/>
      <protection locked="0"/>
    </xf>
    <xf numFmtId="0" fontId="5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/>
      <protection locked="0"/>
    </xf>
    <xf numFmtId="14" fontId="0" fillId="36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left"/>
      <protection/>
    </xf>
    <xf numFmtId="9" fontId="5" fillId="36" borderId="40" xfId="57" applyFont="1" applyFill="1" applyBorder="1" applyAlignment="1" applyProtection="1">
      <alignment/>
      <protection/>
    </xf>
    <xf numFmtId="0" fontId="5" fillId="36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36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/>
    </xf>
    <xf numFmtId="195" fontId="13" fillId="0" borderId="0" xfId="0" applyNumberFormat="1" applyFont="1" applyFill="1" applyBorder="1" applyAlignment="1" applyProtection="1">
      <alignment/>
      <protection/>
    </xf>
    <xf numFmtId="0" fontId="5" fillId="36" borderId="41" xfId="0" applyFont="1" applyFill="1" applyBorder="1" applyAlignment="1" applyProtection="1">
      <alignment horizontal="center" vertical="center" wrapText="1"/>
      <protection/>
    </xf>
    <xf numFmtId="0" fontId="5" fillId="36" borderId="42" xfId="0" applyFont="1" applyFill="1" applyBorder="1" applyAlignment="1" applyProtection="1">
      <alignment horizontal="center" vertical="center" wrapText="1"/>
      <protection/>
    </xf>
    <xf numFmtId="0" fontId="5" fillId="36" borderId="43" xfId="0" applyFont="1" applyFill="1" applyBorder="1" applyAlignment="1" applyProtection="1">
      <alignment horizontal="left" vertical="center" wrapText="1"/>
      <protection/>
    </xf>
    <xf numFmtId="0" fontId="5" fillId="36" borderId="44" xfId="0" applyFont="1" applyFill="1" applyBorder="1" applyAlignment="1" applyProtection="1">
      <alignment horizontal="left" vertical="center" wrapText="1"/>
      <protection/>
    </xf>
    <xf numFmtId="0" fontId="5" fillId="36" borderId="22" xfId="0" applyFont="1" applyFill="1" applyBorder="1" applyAlignment="1" applyProtection="1">
      <alignment horizontal="left" vertical="center" wrapText="1"/>
      <protection/>
    </xf>
    <xf numFmtId="0" fontId="5" fillId="36" borderId="45" xfId="0" applyFont="1" applyFill="1" applyBorder="1" applyAlignment="1" applyProtection="1">
      <alignment horizontal="left" vertical="top" wrapText="1"/>
      <protection/>
    </xf>
    <xf numFmtId="1" fontId="5" fillId="36" borderId="22" xfId="0" applyNumberFormat="1" applyFont="1" applyFill="1" applyBorder="1" applyAlignment="1" applyProtection="1">
      <alignment horizontal="left"/>
      <protection/>
    </xf>
    <xf numFmtId="0" fontId="13" fillId="36" borderId="46" xfId="0" applyFont="1" applyFill="1" applyBorder="1" applyAlignment="1" applyProtection="1">
      <alignment horizontal="center" vertical="center" wrapText="1"/>
      <protection/>
    </xf>
    <xf numFmtId="0" fontId="5" fillId="36" borderId="46" xfId="0" applyFont="1" applyFill="1" applyBorder="1" applyAlignment="1" applyProtection="1">
      <alignment horizontal="center"/>
      <protection/>
    </xf>
    <xf numFmtId="0" fontId="6" fillId="36" borderId="47" xfId="0" applyFont="1" applyFill="1" applyBorder="1" applyAlignment="1" applyProtection="1">
      <alignment wrapText="1"/>
      <protection/>
    </xf>
    <xf numFmtId="192" fontId="3" fillId="0" borderId="0" xfId="0" applyNumberFormat="1" applyFont="1" applyFill="1" applyBorder="1" applyAlignment="1" applyProtection="1">
      <alignment horizontal="left"/>
      <protection/>
    </xf>
    <xf numFmtId="190" fontId="0" fillId="36" borderId="0" xfId="0" applyNumberFormat="1" applyFont="1" applyFill="1" applyBorder="1" applyAlignment="1" applyProtection="1">
      <alignment horizontal="center"/>
      <protection/>
    </xf>
    <xf numFmtId="190" fontId="0" fillId="36" borderId="0" xfId="0" applyNumberFormat="1" applyFont="1" applyFill="1" applyBorder="1" applyAlignment="1" applyProtection="1">
      <alignment horizontal="left"/>
      <protection/>
    </xf>
    <xf numFmtId="0" fontId="59" fillId="36" borderId="0" xfId="0" applyNumberFormat="1" applyFont="1" applyFill="1" applyBorder="1" applyAlignment="1" applyProtection="1">
      <alignment horizontal="center"/>
      <protection/>
    </xf>
    <xf numFmtId="190" fontId="60" fillId="36" borderId="0" xfId="0" applyNumberFormat="1" applyFont="1" applyFill="1" applyBorder="1" applyAlignment="1" applyProtection="1">
      <alignment horizontal="center"/>
      <protection/>
    </xf>
    <xf numFmtId="0" fontId="5" fillId="36" borderId="48" xfId="0" applyFont="1" applyFill="1" applyBorder="1" applyAlignment="1" applyProtection="1">
      <alignment horizontal="center"/>
      <protection/>
    </xf>
    <xf numFmtId="0" fontId="61" fillId="37" borderId="49" xfId="0" applyFont="1" applyFill="1" applyBorder="1" applyAlignment="1" applyProtection="1">
      <alignment horizontal="center"/>
      <protection locked="0"/>
    </xf>
    <xf numFmtId="0" fontId="5" fillId="36" borderId="50" xfId="0" applyFont="1" applyFill="1" applyBorder="1" applyAlignment="1" applyProtection="1">
      <alignment vertical="center" wrapText="1"/>
      <protection/>
    </xf>
    <xf numFmtId="0" fontId="13" fillId="36" borderId="22" xfId="0" applyFont="1" applyFill="1" applyBorder="1" applyAlignment="1" applyProtection="1">
      <alignment horizontal="center" vertical="center" wrapText="1"/>
      <protection/>
    </xf>
    <xf numFmtId="0" fontId="5" fillId="36" borderId="51" xfId="0" applyFont="1" applyFill="1" applyBorder="1" applyAlignment="1" applyProtection="1">
      <alignment horizontal="center" vertical="center" wrapText="1"/>
      <protection locked="0"/>
    </xf>
    <xf numFmtId="0" fontId="5" fillId="36" borderId="43" xfId="0" applyFont="1" applyFill="1" applyBorder="1" applyAlignment="1" applyProtection="1">
      <alignment vertical="center" wrapText="1"/>
      <protection/>
    </xf>
    <xf numFmtId="0" fontId="5" fillId="36" borderId="46" xfId="0" applyFont="1" applyFill="1" applyBorder="1" applyAlignment="1" applyProtection="1">
      <alignment horizontal="center" vertical="center" wrapText="1"/>
      <protection locked="0"/>
    </xf>
    <xf numFmtId="0" fontId="5" fillId="36" borderId="33" xfId="0" applyFont="1" applyFill="1" applyBorder="1" applyAlignment="1" applyProtection="1">
      <alignment horizontal="center"/>
      <protection/>
    </xf>
    <xf numFmtId="0" fontId="5" fillId="36" borderId="40" xfId="0" applyFont="1" applyFill="1" applyBorder="1" applyAlignment="1" applyProtection="1">
      <alignment horizontal="center"/>
      <protection/>
    </xf>
    <xf numFmtId="0" fontId="5" fillId="36" borderId="35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left" wrapText="1"/>
      <protection/>
    </xf>
    <xf numFmtId="0" fontId="11" fillId="36" borderId="0" xfId="0" applyFont="1" applyFill="1" applyBorder="1" applyAlignment="1" applyProtection="1">
      <alignment horizontal="left" wrapText="1"/>
      <protection/>
    </xf>
    <xf numFmtId="0" fontId="5" fillId="36" borderId="52" xfId="0" applyFont="1" applyFill="1" applyBorder="1" applyAlignment="1" applyProtection="1">
      <alignment horizontal="center"/>
      <protection/>
    </xf>
    <xf numFmtId="0" fontId="5" fillId="36" borderId="43" xfId="0" applyFont="1" applyFill="1" applyBorder="1" applyAlignment="1" applyProtection="1">
      <alignment horizontal="center" vertical="center" wrapText="1"/>
      <protection/>
    </xf>
    <xf numFmtId="0" fontId="5" fillId="36" borderId="46" xfId="0" applyFont="1" applyFill="1" applyBorder="1" applyAlignment="1" applyProtection="1">
      <alignment horizontal="center" vertical="center" wrapText="1"/>
      <protection/>
    </xf>
    <xf numFmtId="0" fontId="5" fillId="36" borderId="51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196" fontId="62" fillId="0" borderId="15" xfId="0" applyNumberFormat="1" applyFont="1" applyFill="1" applyBorder="1" applyAlignment="1" applyProtection="1">
      <alignment/>
      <protection/>
    </xf>
    <xf numFmtId="196" fontId="63" fillId="0" borderId="12" xfId="0" applyNumberFormat="1" applyFont="1" applyBorder="1" applyAlignment="1" applyProtection="1">
      <alignment horizontal="center" wrapText="1"/>
      <protection/>
    </xf>
    <xf numFmtId="196" fontId="63" fillId="6" borderId="12" xfId="0" applyNumberFormat="1" applyFont="1" applyFill="1" applyBorder="1" applyAlignment="1" applyProtection="1">
      <alignment horizontal="center" wrapText="1"/>
      <protection/>
    </xf>
    <xf numFmtId="0" fontId="0" fillId="6" borderId="15" xfId="0" applyFont="1" applyFill="1" applyBorder="1" applyAlignment="1" applyProtection="1">
      <alignment/>
      <protection/>
    </xf>
    <xf numFmtId="1" fontId="64" fillId="6" borderId="15" xfId="0" applyNumberFormat="1" applyFont="1" applyFill="1" applyBorder="1" applyAlignment="1" applyProtection="1">
      <alignment horizontal="center"/>
      <protection/>
    </xf>
    <xf numFmtId="0" fontId="61" fillId="37" borderId="22" xfId="0" applyFont="1" applyFill="1" applyBorder="1" applyAlignment="1" applyProtection="1">
      <alignment horizontal="center"/>
      <protection/>
    </xf>
    <xf numFmtId="196" fontId="64" fillId="0" borderId="15" xfId="0" applyNumberFormat="1" applyFont="1" applyBorder="1" applyAlignment="1" applyProtection="1">
      <alignment horizontal="center"/>
      <protection/>
    </xf>
    <xf numFmtId="0" fontId="64" fillId="0" borderId="15" xfId="0" applyFont="1" applyBorder="1" applyAlignment="1" applyProtection="1">
      <alignment horizontal="center"/>
      <protection/>
    </xf>
    <xf numFmtId="0" fontId="65" fillId="37" borderId="22" xfId="0" applyFont="1" applyFill="1" applyBorder="1" applyAlignment="1" applyProtection="1">
      <alignment horizontal="center"/>
      <protection/>
    </xf>
    <xf numFmtId="0" fontId="64" fillId="6" borderId="15" xfId="0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center"/>
      <protection/>
    </xf>
    <xf numFmtId="14" fontId="0" fillId="36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196" fontId="64" fillId="6" borderId="15" xfId="0" applyNumberFormat="1" applyFont="1" applyFill="1" applyBorder="1" applyAlignment="1" applyProtection="1">
      <alignment horizontal="center"/>
      <protection/>
    </xf>
    <xf numFmtId="0" fontId="66" fillId="38" borderId="0" xfId="0" applyFont="1" applyFill="1" applyAlignment="1" applyProtection="1">
      <alignment/>
      <protection/>
    </xf>
    <xf numFmtId="1" fontId="57" fillId="38" borderId="0" xfId="0" applyNumberFormat="1" applyFont="1" applyFill="1" applyAlignment="1" applyProtection="1">
      <alignment horizontal="center"/>
      <protection/>
    </xf>
    <xf numFmtId="0" fontId="14" fillId="0" borderId="0" xfId="0" applyFont="1" applyFill="1" applyAlignment="1">
      <alignment/>
    </xf>
    <xf numFmtId="195" fontId="1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" fontId="5" fillId="36" borderId="44" xfId="0" applyNumberFormat="1" applyFont="1" applyFill="1" applyBorder="1" applyAlignment="1" applyProtection="1">
      <alignment horizontal="left"/>
      <protection/>
    </xf>
    <xf numFmtId="0" fontId="61" fillId="37" borderId="53" xfId="0" applyFont="1" applyFill="1" applyBorder="1" applyAlignment="1" applyProtection="1">
      <alignment horizontal="center"/>
      <protection locked="0"/>
    </xf>
    <xf numFmtId="0" fontId="5" fillId="36" borderId="41" xfId="0" applyFont="1" applyFill="1" applyBorder="1" applyAlignment="1" applyProtection="1">
      <alignment horizontal="center"/>
      <protection/>
    </xf>
    <xf numFmtId="0" fontId="5" fillId="36" borderId="47" xfId="0" applyFont="1" applyFill="1" applyBorder="1" applyAlignment="1" applyProtection="1">
      <alignment horizontal="center" vertical="center" wrapText="1"/>
      <protection/>
    </xf>
    <xf numFmtId="0" fontId="5" fillId="36" borderId="54" xfId="0" applyFont="1" applyFill="1" applyBorder="1" applyAlignment="1" applyProtection="1">
      <alignment horizontal="left" vertical="top" wrapText="1"/>
      <protection/>
    </xf>
    <xf numFmtId="0" fontId="13" fillId="36" borderId="32" xfId="0" applyFont="1" applyFill="1" applyBorder="1" applyAlignment="1" applyProtection="1">
      <alignment horizontal="center" vertical="center" wrapText="1"/>
      <protection/>
    </xf>
    <xf numFmtId="0" fontId="61" fillId="37" borderId="55" xfId="0" applyFont="1" applyFill="1" applyBorder="1" applyAlignment="1" applyProtection="1">
      <alignment horizontal="center"/>
      <protection locked="0"/>
    </xf>
    <xf numFmtId="0" fontId="13" fillId="36" borderId="54" xfId="0" applyFont="1" applyFill="1" applyBorder="1" applyAlignment="1" applyProtection="1">
      <alignment horizontal="center" vertical="center" wrapText="1"/>
      <protection/>
    </xf>
    <xf numFmtId="0" fontId="13" fillId="36" borderId="47" xfId="0" applyFont="1" applyFill="1" applyBorder="1" applyAlignment="1" applyProtection="1">
      <alignment horizontal="center" vertical="center" wrapText="1"/>
      <protection/>
    </xf>
    <xf numFmtId="0" fontId="13" fillId="36" borderId="39" xfId="0" applyFont="1" applyFill="1" applyBorder="1" applyAlignment="1" applyProtection="1">
      <alignment horizontal="center" vertical="center" wrapText="1"/>
      <protection/>
    </xf>
    <xf numFmtId="1" fontId="5" fillId="11" borderId="22" xfId="0" applyNumberFormat="1" applyFont="1" applyFill="1" applyBorder="1" applyAlignment="1" applyProtection="1">
      <alignment horizontal="left"/>
      <protection/>
    </xf>
    <xf numFmtId="0" fontId="5" fillId="11" borderId="46" xfId="0" applyFont="1" applyFill="1" applyBorder="1" applyAlignment="1" applyProtection="1">
      <alignment horizontal="center"/>
      <protection/>
    </xf>
    <xf numFmtId="190" fontId="5" fillId="36" borderId="41" xfId="0" applyNumberFormat="1" applyFont="1" applyFill="1" applyBorder="1" applyAlignment="1" applyProtection="1">
      <alignment horizontal="center"/>
      <protection/>
    </xf>
    <xf numFmtId="0" fontId="5" fillId="0" borderId="56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57" xfId="0" applyFont="1" applyFill="1" applyBorder="1" applyAlignment="1" applyProtection="1">
      <alignment horizontal="center"/>
      <protection locked="0"/>
    </xf>
    <xf numFmtId="0" fontId="6" fillId="36" borderId="41" xfId="0" applyFont="1" applyFill="1" applyBorder="1" applyAlignment="1" applyProtection="1">
      <alignment wrapText="1"/>
      <protection locked="0"/>
    </xf>
    <xf numFmtId="193" fontId="5" fillId="0" borderId="0" xfId="0" applyNumberFormat="1" applyFont="1" applyAlignment="1" applyProtection="1">
      <alignment/>
      <protection/>
    </xf>
    <xf numFmtId="190" fontId="5" fillId="36" borderId="46" xfId="0" applyNumberFormat="1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 applyProtection="1">
      <alignment horizontal="center"/>
      <protection locked="0"/>
    </xf>
    <xf numFmtId="0" fontId="5" fillId="0" borderId="38" xfId="0" applyFont="1" applyFill="1" applyBorder="1" applyAlignment="1" applyProtection="1">
      <alignment horizontal="center"/>
      <protection locked="0"/>
    </xf>
    <xf numFmtId="0" fontId="6" fillId="36" borderId="46" xfId="0" applyFont="1" applyFill="1" applyBorder="1" applyAlignment="1" applyProtection="1">
      <alignment wrapText="1"/>
      <protection locked="0"/>
    </xf>
    <xf numFmtId="190" fontId="5" fillId="11" borderId="46" xfId="0" applyNumberFormat="1" applyFont="1" applyFill="1" applyBorder="1" applyAlignment="1" applyProtection="1">
      <alignment horizontal="center"/>
      <protection/>
    </xf>
    <xf numFmtId="0" fontId="6" fillId="11" borderId="46" xfId="0" applyFont="1" applyFill="1" applyBorder="1" applyAlignment="1" applyProtection="1">
      <alignment wrapText="1"/>
      <protection locked="0"/>
    </xf>
    <xf numFmtId="14" fontId="5" fillId="36" borderId="0" xfId="0" applyNumberFormat="1" applyFont="1" applyFill="1" applyBorder="1" applyAlignment="1" applyProtection="1">
      <alignment horizontal="center"/>
      <protection locked="0"/>
    </xf>
    <xf numFmtId="0" fontId="5" fillId="36" borderId="0" xfId="0" applyFont="1" applyFill="1" applyAlignment="1" applyProtection="1">
      <alignment horizontal="center"/>
      <protection/>
    </xf>
    <xf numFmtId="0" fontId="5" fillId="36" borderId="0" xfId="0" applyFont="1" applyFill="1" applyAlignment="1" applyProtection="1">
      <alignment horizontal="left"/>
      <protection/>
    </xf>
    <xf numFmtId="9" fontId="5" fillId="36" borderId="0" xfId="57" applyFont="1" applyFill="1" applyAlignment="1" applyProtection="1">
      <alignment/>
      <protection/>
    </xf>
    <xf numFmtId="190" fontId="5" fillId="11" borderId="41" xfId="0" applyNumberFormat="1" applyFont="1" applyFill="1" applyBorder="1" applyAlignment="1" applyProtection="1">
      <alignment horizontal="center"/>
      <protection/>
    </xf>
    <xf numFmtId="1" fontId="5" fillId="11" borderId="44" xfId="0" applyNumberFormat="1" applyFont="1" applyFill="1" applyBorder="1" applyAlignment="1" applyProtection="1">
      <alignment horizontal="left"/>
      <protection/>
    </xf>
    <xf numFmtId="0" fontId="5" fillId="11" borderId="41" xfId="0" applyFont="1" applyFill="1" applyBorder="1" applyAlignment="1" applyProtection="1">
      <alignment horizontal="center"/>
      <protection/>
    </xf>
    <xf numFmtId="0" fontId="6" fillId="11" borderId="41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3" fillId="39" borderId="0" xfId="0" applyFont="1" applyFill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33" borderId="32" xfId="0" applyFont="1" applyFill="1" applyBorder="1" applyAlignment="1" applyProtection="1">
      <alignment horizontal="center"/>
      <protection/>
    </xf>
    <xf numFmtId="0" fontId="5" fillId="33" borderId="58" xfId="0" applyFont="1" applyFill="1" applyBorder="1" applyAlignment="1" applyProtection="1">
      <alignment horizontal="center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6" fillId="33" borderId="59" xfId="0" applyFont="1" applyFill="1" applyBorder="1" applyAlignment="1" applyProtection="1">
      <alignment horizontal="center" vertical="center" wrapText="1"/>
      <protection/>
    </xf>
    <xf numFmtId="0" fontId="6" fillId="33" borderId="60" xfId="0" applyFont="1" applyFill="1" applyBorder="1" applyAlignment="1" applyProtection="1">
      <alignment horizontal="center" vertical="center" wrapText="1"/>
      <protection/>
    </xf>
    <xf numFmtId="0" fontId="5" fillId="33" borderId="61" xfId="0" applyFont="1" applyFill="1" applyBorder="1" applyAlignment="1" applyProtection="1">
      <alignment horizontal="center" vertical="center" wrapText="1"/>
      <protection/>
    </xf>
    <xf numFmtId="0" fontId="5" fillId="33" borderId="62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5" fillId="33" borderId="63" xfId="0" applyFont="1" applyFill="1" applyBorder="1" applyAlignment="1" applyProtection="1">
      <alignment horizontal="center" vertical="center" wrapText="1"/>
      <protection/>
    </xf>
    <xf numFmtId="0" fontId="5" fillId="33" borderId="64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6" fillId="33" borderId="65" xfId="0" applyFont="1" applyFill="1" applyBorder="1" applyAlignment="1" applyProtection="1">
      <alignment horizontal="center" vertical="center" wrapText="1"/>
      <protection/>
    </xf>
    <xf numFmtId="0" fontId="6" fillId="33" borderId="66" xfId="0" applyFont="1" applyFill="1" applyBorder="1" applyAlignment="1" applyProtection="1">
      <alignment horizontal="center" vertical="center" wrapText="1"/>
      <protection/>
    </xf>
    <xf numFmtId="0" fontId="6" fillId="33" borderId="6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33" borderId="68" xfId="0" applyFont="1" applyFill="1" applyBorder="1" applyAlignment="1" applyProtection="1">
      <alignment horizontal="center" vertical="center" wrapText="1"/>
      <protection/>
    </xf>
    <xf numFmtId="0" fontId="5" fillId="33" borderId="69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6" fillId="33" borderId="5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5" fillId="36" borderId="51" xfId="0" applyFont="1" applyFill="1" applyBorder="1" applyAlignment="1" applyProtection="1">
      <alignment horizontal="center" vertical="center" wrapText="1"/>
      <protection/>
    </xf>
    <xf numFmtId="0" fontId="5" fillId="36" borderId="37" xfId="0" applyFont="1" applyFill="1" applyBorder="1" applyAlignment="1" applyProtection="1">
      <alignment horizontal="center" vertical="center" wrapText="1"/>
      <protection/>
    </xf>
    <xf numFmtId="0" fontId="5" fillId="36" borderId="17" xfId="0" applyFont="1" applyFill="1" applyBorder="1" applyAlignment="1" applyProtection="1">
      <alignment horizontal="center" vertical="center" wrapText="1"/>
      <protection/>
    </xf>
    <xf numFmtId="0" fontId="5" fillId="36" borderId="49" xfId="0" applyFont="1" applyFill="1" applyBorder="1" applyAlignment="1" applyProtection="1">
      <alignment horizontal="center" vertical="center" wrapText="1"/>
      <protection/>
    </xf>
    <xf numFmtId="0" fontId="13" fillId="36" borderId="17" xfId="0" applyFont="1" applyFill="1" applyBorder="1" applyAlignment="1" applyProtection="1">
      <alignment horizontal="center" vertical="center" wrapText="1"/>
      <protection/>
    </xf>
    <xf numFmtId="0" fontId="13" fillId="36" borderId="4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11" fillId="36" borderId="0" xfId="0" applyFont="1" applyFill="1" applyBorder="1" applyAlignment="1" applyProtection="1">
      <alignment horizontal="left" wrapText="1"/>
      <protection/>
    </xf>
    <xf numFmtId="0" fontId="6" fillId="36" borderId="42" xfId="0" applyFont="1" applyFill="1" applyBorder="1" applyAlignment="1" applyProtection="1">
      <alignment horizontal="center" vertical="center" wrapText="1"/>
      <protection/>
    </xf>
    <xf numFmtId="0" fontId="6" fillId="36" borderId="69" xfId="0" applyFont="1" applyFill="1" applyBorder="1" applyAlignment="1" applyProtection="1">
      <alignment horizontal="center" vertical="center" wrapText="1"/>
      <protection/>
    </xf>
    <xf numFmtId="0" fontId="5" fillId="36" borderId="69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3" fillId="36" borderId="70" xfId="0" applyFont="1" applyFill="1" applyBorder="1" applyAlignment="1" applyProtection="1">
      <alignment horizontal="center" vertical="center" wrapText="1"/>
      <protection/>
    </xf>
    <xf numFmtId="0" fontId="3" fillId="36" borderId="61" xfId="0" applyFont="1" applyFill="1" applyBorder="1" applyAlignment="1" applyProtection="1">
      <alignment horizontal="center" vertical="center" wrapText="1"/>
      <protection/>
    </xf>
    <xf numFmtId="0" fontId="3" fillId="36" borderId="71" xfId="0" applyFont="1" applyFill="1" applyBorder="1" applyAlignment="1" applyProtection="1">
      <alignment horizontal="center" vertical="center" wrapText="1"/>
      <protection/>
    </xf>
    <xf numFmtId="0" fontId="5" fillId="36" borderId="52" xfId="0" applyFont="1" applyFill="1" applyBorder="1" applyAlignment="1" applyProtection="1">
      <alignment horizontal="center"/>
      <protection/>
    </xf>
    <xf numFmtId="0" fontId="5" fillId="36" borderId="72" xfId="0" applyFont="1" applyFill="1" applyBorder="1" applyAlignment="1" applyProtection="1">
      <alignment horizontal="center"/>
      <protection/>
    </xf>
    <xf numFmtId="0" fontId="5" fillId="36" borderId="68" xfId="0" applyFont="1" applyFill="1" applyBorder="1" applyAlignment="1" applyProtection="1">
      <alignment horizontal="center" vertical="center" wrapText="1"/>
      <protection/>
    </xf>
    <xf numFmtId="0" fontId="5" fillId="36" borderId="43" xfId="0" applyFont="1" applyFill="1" applyBorder="1" applyAlignment="1" applyProtection="1">
      <alignment horizontal="center" vertical="center" wrapText="1"/>
      <protection/>
    </xf>
    <xf numFmtId="0" fontId="5" fillId="36" borderId="46" xfId="0" applyFont="1" applyFill="1" applyBorder="1" applyAlignment="1" applyProtection="1">
      <alignment horizontal="center" vertical="center" wrapText="1"/>
      <protection/>
    </xf>
    <xf numFmtId="0" fontId="6" fillId="36" borderId="68" xfId="0" applyFont="1" applyFill="1" applyBorder="1" applyAlignment="1" applyProtection="1">
      <alignment horizontal="center" vertical="center" wrapText="1"/>
      <protection/>
    </xf>
    <xf numFmtId="0" fontId="6" fillId="36" borderId="73" xfId="0" applyFont="1" applyFill="1" applyBorder="1" applyAlignment="1" applyProtection="1">
      <alignment horizontal="center" vertical="center" wrapText="1"/>
      <protection/>
    </xf>
    <xf numFmtId="0" fontId="12" fillId="36" borderId="0" xfId="0" applyFont="1" applyFill="1" applyAlignment="1" applyProtection="1">
      <alignment horizontal="center" vertical="center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0" fontId="6" fillId="36" borderId="43" xfId="0" applyFont="1" applyFill="1" applyBorder="1" applyAlignment="1" applyProtection="1">
      <alignment horizontal="center" vertical="center" wrapText="1"/>
      <protection/>
    </xf>
    <xf numFmtId="0" fontId="6" fillId="36" borderId="46" xfId="0" applyFont="1" applyFill="1" applyBorder="1" applyAlignment="1" applyProtection="1">
      <alignment horizontal="center" vertical="center" wrapText="1"/>
      <protection/>
    </xf>
    <xf numFmtId="0" fontId="3" fillId="36" borderId="74" xfId="0" applyFont="1" applyFill="1" applyBorder="1" applyAlignment="1" applyProtection="1">
      <alignment horizontal="center" vertical="center" wrapText="1"/>
      <protection/>
    </xf>
    <xf numFmtId="0" fontId="5" fillId="36" borderId="17" xfId="0" applyFont="1" applyFill="1" applyBorder="1" applyAlignment="1" applyProtection="1">
      <alignment horizontal="center" vertical="center" wrapText="1"/>
      <protection locked="0"/>
    </xf>
    <xf numFmtId="0" fontId="5" fillId="36" borderId="4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zoomScale="70" zoomScaleNormal="70" zoomScalePageLayoutView="0" workbookViewId="0" topLeftCell="A7">
      <selection activeCell="A42" sqref="A42"/>
    </sheetView>
  </sheetViews>
  <sheetFormatPr defaultColWidth="9.140625" defaultRowHeight="12.75"/>
  <cols>
    <col min="1" max="1" width="15.57421875" style="0" bestFit="1" customWidth="1"/>
    <col min="2" max="2" width="10.00390625" style="0" customWidth="1"/>
    <col min="3" max="3" width="9.8515625" style="0" bestFit="1" customWidth="1"/>
    <col min="14" max="14" width="10.57421875" style="0" customWidth="1"/>
  </cols>
  <sheetData>
    <row r="1" spans="1:15" ht="22.5">
      <c r="A1" s="122" t="s">
        <v>70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2"/>
      <c r="N1" s="2"/>
      <c r="O1" s="2"/>
    </row>
    <row r="2" spans="1:15" ht="18">
      <c r="A2" s="3"/>
      <c r="B2" s="5"/>
      <c r="C2" s="5"/>
      <c r="D2" s="5"/>
      <c r="E2" s="185" t="s">
        <v>75</v>
      </c>
      <c r="F2" s="185"/>
      <c r="G2" s="185"/>
      <c r="H2" s="185"/>
      <c r="I2" s="7"/>
      <c r="J2" s="7"/>
      <c r="K2" s="7"/>
      <c r="L2" s="5"/>
      <c r="M2" s="2"/>
      <c r="N2" s="2"/>
      <c r="O2" s="2"/>
    </row>
    <row r="3" spans="1:15" ht="12.75">
      <c r="A3" s="93" t="s">
        <v>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2.5">
      <c r="A4" s="109" t="s">
        <v>60</v>
      </c>
      <c r="B4" s="111" t="str">
        <f>+'total year'!C10</f>
        <v>EU1</v>
      </c>
      <c r="C4" s="108"/>
      <c r="D4" s="108"/>
      <c r="E4" s="129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">
      <c r="A5" s="109" t="str">
        <f>+'total year'!B11</f>
        <v>Agreement No.     </v>
      </c>
      <c r="B5" s="108"/>
      <c r="C5" s="110">
        <f>+'total year'!C11</f>
        <v>0</v>
      </c>
      <c r="D5" s="108"/>
      <c r="E5" s="129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">
      <c r="A6" s="109" t="str">
        <f>+'total year'!B12</f>
        <v>Project Acronym:</v>
      </c>
      <c r="B6" s="108"/>
      <c r="C6" s="110">
        <f>+'total year'!C12</f>
        <v>0</v>
      </c>
      <c r="D6" s="108"/>
      <c r="E6" s="129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">
      <c r="A8" s="2"/>
      <c r="B8" s="130">
        <v>43009</v>
      </c>
      <c r="C8" s="130">
        <v>43040</v>
      </c>
      <c r="D8" s="130">
        <v>43070</v>
      </c>
      <c r="E8" s="130">
        <v>43101</v>
      </c>
      <c r="F8" s="130">
        <v>43132</v>
      </c>
      <c r="G8" s="130">
        <v>43160</v>
      </c>
      <c r="H8" s="130">
        <v>43191</v>
      </c>
      <c r="I8" s="130">
        <v>42856</v>
      </c>
      <c r="J8" s="130">
        <v>43252</v>
      </c>
      <c r="K8" s="130">
        <v>43282</v>
      </c>
      <c r="L8" s="130">
        <v>43313</v>
      </c>
      <c r="M8" s="130">
        <v>43344</v>
      </c>
      <c r="N8" s="130" t="s">
        <v>65</v>
      </c>
      <c r="O8" s="2"/>
    </row>
    <row r="9" spans="1:15" ht="21">
      <c r="A9" s="2"/>
      <c r="B9" s="131" t="s">
        <v>62</v>
      </c>
      <c r="C9" s="131" t="s">
        <v>62</v>
      </c>
      <c r="D9" s="131" t="s">
        <v>62</v>
      </c>
      <c r="E9" s="131" t="s">
        <v>62</v>
      </c>
      <c r="F9" s="131" t="s">
        <v>62</v>
      </c>
      <c r="G9" s="131" t="s">
        <v>62</v>
      </c>
      <c r="H9" s="131" t="s">
        <v>62</v>
      </c>
      <c r="I9" s="131" t="s">
        <v>62</v>
      </c>
      <c r="J9" s="131" t="s">
        <v>62</v>
      </c>
      <c r="K9" s="131" t="s">
        <v>62</v>
      </c>
      <c r="L9" s="131" t="s">
        <v>62</v>
      </c>
      <c r="M9" s="131" t="s">
        <v>62</v>
      </c>
      <c r="N9" s="132"/>
      <c r="O9" s="2"/>
    </row>
    <row r="10" spans="1:15" ht="12.75">
      <c r="A10" s="133" t="s">
        <v>66</v>
      </c>
      <c r="B10" s="134">
        <f>+'10-2017'!$C$45</f>
        <v>0</v>
      </c>
      <c r="C10" s="134">
        <f>+'11-2017'!$C$45</f>
        <v>0</v>
      </c>
      <c r="D10" s="134">
        <f>+'12-2017'!$C$45</f>
        <v>0</v>
      </c>
      <c r="E10" s="134">
        <f>+'1-2018'!$C$45</f>
        <v>0</v>
      </c>
      <c r="F10" s="134">
        <f>+'2-2018'!$C$45</f>
        <v>0</v>
      </c>
      <c r="G10" s="134">
        <f>+'3-2018'!$C$45</f>
        <v>0</v>
      </c>
      <c r="H10" s="134">
        <f>+'4-2018'!$C$45</f>
        <v>0</v>
      </c>
      <c r="I10" s="134">
        <f>+'5-2018'!$C$45</f>
        <v>0</v>
      </c>
      <c r="J10" s="134">
        <f>+'6-2018'!$C$45</f>
        <v>0</v>
      </c>
      <c r="K10" s="134">
        <f>+'7-2018'!$C$45</f>
        <v>0</v>
      </c>
      <c r="L10" s="134">
        <f>+'8-2018'!$C$45</f>
        <v>0</v>
      </c>
      <c r="M10" s="134">
        <f>+'9-2018'!$C$45</f>
        <v>0</v>
      </c>
      <c r="N10" s="134">
        <f>SUM(B10:M10)</f>
        <v>0</v>
      </c>
      <c r="O10" s="2"/>
    </row>
    <row r="11" spans="1:15" ht="12.75">
      <c r="A11" s="135" t="s">
        <v>61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5"/>
      <c r="O11" s="2"/>
    </row>
    <row r="12" spans="1:15" ht="12.75">
      <c r="A12" s="135">
        <v>1</v>
      </c>
      <c r="B12" s="137">
        <f>SUMIF('10-2017'!$D$14:$D$44,$A12,'10-2017'!$C$14:$C$44)</f>
        <v>0</v>
      </c>
      <c r="C12" s="137">
        <f>SUMIF('11-2017'!$D$14:$D$44,$A12,'11-2017'!$C$14:$C$44)</f>
        <v>0</v>
      </c>
      <c r="D12" s="137">
        <f>SUMIF('12-2017'!$D$14:$D$44,$A12,'12-2017'!$C$14:$C$44)</f>
        <v>0</v>
      </c>
      <c r="E12" s="137">
        <f>SUMIF('1-2018'!$D$14:$D$44,$A12,'1-2018'!$C$14:$C$44)</f>
        <v>0</v>
      </c>
      <c r="F12" s="137">
        <f>SUMIF('2-2018'!$D$14:$D$44,$A12,'2-2018'!$C$14:$C$44)</f>
        <v>0</v>
      </c>
      <c r="G12" s="137">
        <f>SUMIF('3-2018'!$D$14:$D$44,$A12,'3-2018'!$C$14:$C$44)</f>
        <v>0</v>
      </c>
      <c r="H12" s="137">
        <f>SUMIF('4-2018'!$D$14:$D$44,$A12,'4-2018'!$C$14:$C$44)</f>
        <v>0</v>
      </c>
      <c r="I12" s="137">
        <f>SUMIF('5-2018'!$D$14:$D$44,$A12,'5-2018'!$C$14:$C$44)</f>
        <v>0</v>
      </c>
      <c r="J12" s="137">
        <f>SUMIF('6-2018'!$D$14:$D$44,$A12,'6-2018'!$C$14:$C$44)</f>
        <v>0</v>
      </c>
      <c r="K12" s="137">
        <f>SUMIF('7-2018'!$D$14:$D$44,$A12,'7-2018'!$C$14:$C$44)</f>
        <v>0</v>
      </c>
      <c r="L12" s="137">
        <f>SUMIF('8-2018'!$D$14:$D$44,$A12,'8-2018'!$C$14:$C$44)</f>
        <v>0</v>
      </c>
      <c r="M12" s="137">
        <f>SUMIF('9-2018'!$D$14:$D$44,$A12,'9-2018'!$C$14:$C$44)</f>
        <v>0</v>
      </c>
      <c r="N12" s="138">
        <f>SUM(B12:M12)</f>
        <v>0</v>
      </c>
      <c r="O12" s="2"/>
    </row>
    <row r="13" spans="1:15" ht="12.75">
      <c r="A13" s="135">
        <v>2</v>
      </c>
      <c r="B13" s="137">
        <f>SUMIF('10-2017'!$D$14:$D$44,$A13,'10-2017'!$C$14:$C$44)</f>
        <v>0</v>
      </c>
      <c r="C13" s="137">
        <f>SUMIF('11-2017'!$D$14:$D$44,$A13,'11-2017'!$C$14:$C$44)</f>
        <v>0</v>
      </c>
      <c r="D13" s="137">
        <f>SUMIF('12-2017'!$D$14:$D$44,$A13,'12-2017'!$C$14:$C$44)</f>
        <v>0</v>
      </c>
      <c r="E13" s="137">
        <f>SUMIF('1-2018'!$D$14:$D$44,$A13,'1-2018'!$C$14:$C$44)</f>
        <v>0</v>
      </c>
      <c r="F13" s="137">
        <f>SUMIF('2-2018'!$D$14:$D$44,$A13,'2-2018'!$C$14:$C$44)</f>
        <v>0</v>
      </c>
      <c r="G13" s="137">
        <f>SUMIF('3-2018'!$D$14:$D$44,$A13,'3-2018'!$C$14:$C$44)</f>
        <v>0</v>
      </c>
      <c r="H13" s="137">
        <f>SUMIF('4-2018'!$D$14:$D$44,$A13,'4-2018'!$C$14:$C$44)</f>
        <v>0</v>
      </c>
      <c r="I13" s="137">
        <f>SUMIF('5-2018'!$D$14:$D$44,$A13,'5-2018'!$C$14:$C$44)</f>
        <v>0</v>
      </c>
      <c r="J13" s="137">
        <f>SUMIF('6-2018'!$D$14:$D$44,$A13,'6-2018'!$C$14:$C$44)</f>
        <v>0</v>
      </c>
      <c r="K13" s="137">
        <f>SUMIF('7-2018'!$D$14:$D$44,$A13,'7-2018'!$C$14:$C$44)</f>
        <v>0</v>
      </c>
      <c r="L13" s="137">
        <f>SUMIF('8-2018'!$D$14:$D$44,$A13,'8-2018'!$C$14:$C$44)</f>
        <v>0</v>
      </c>
      <c r="M13" s="137">
        <f>SUMIF('9-2018'!$D$14:$D$44,$A13,'9-2018'!$C$14:$C$44)</f>
        <v>0</v>
      </c>
      <c r="N13" s="138">
        <f aca="true" t="shared" si="0" ref="N13:N23">SUM(B13:M13)</f>
        <v>0</v>
      </c>
      <c r="O13" s="2"/>
    </row>
    <row r="14" spans="1:15" ht="12.75">
      <c r="A14" s="135">
        <v>3</v>
      </c>
      <c r="B14" s="137">
        <f>SUMIF('10-2017'!$D$14:$D$44,$A14,'10-2017'!$C$14:$C$44)</f>
        <v>0</v>
      </c>
      <c r="C14" s="137">
        <f>SUMIF('11-2017'!$D$14:$D$44,$A14,'11-2017'!$C$14:$C$44)</f>
        <v>0</v>
      </c>
      <c r="D14" s="137">
        <f>SUMIF('12-2017'!$D$14:$D$44,$A14,'12-2017'!$C$14:$C$44)</f>
        <v>0</v>
      </c>
      <c r="E14" s="137">
        <f>SUMIF('1-2018'!$D$14:$D$44,$A14,'1-2018'!$C$14:$C$44)</f>
        <v>0</v>
      </c>
      <c r="F14" s="137">
        <f>SUMIF('2-2018'!$D$14:$D$44,$A14,'2-2018'!$C$14:$C$44)</f>
        <v>0</v>
      </c>
      <c r="G14" s="137">
        <f>SUMIF('3-2018'!$D$14:$D$44,$A14,'3-2018'!$C$14:$C$44)</f>
        <v>0</v>
      </c>
      <c r="H14" s="137">
        <f>SUMIF('4-2018'!$D$14:$D$44,$A14,'4-2018'!$C$14:$C$44)</f>
        <v>0</v>
      </c>
      <c r="I14" s="137">
        <f>SUMIF('5-2018'!$D$14:$D$44,$A14,'5-2018'!$C$14:$C$44)</f>
        <v>0</v>
      </c>
      <c r="J14" s="137">
        <f>SUMIF('6-2018'!$D$14:$D$44,$A14,'6-2018'!$C$14:$C$44)</f>
        <v>0</v>
      </c>
      <c r="K14" s="137">
        <f>SUMIF('7-2018'!$D$14:$D$44,$A14,'7-2018'!$C$14:$C$44)</f>
        <v>0</v>
      </c>
      <c r="L14" s="137">
        <f>SUMIF('8-2018'!$D$14:$D$44,$A14,'8-2018'!$C$14:$C$44)</f>
        <v>0</v>
      </c>
      <c r="M14" s="137">
        <f>SUMIF('9-2018'!$D$14:$D$44,$A14,'9-2018'!$C$14:$C$44)</f>
        <v>0</v>
      </c>
      <c r="N14" s="138">
        <f t="shared" si="0"/>
        <v>0</v>
      </c>
      <c r="O14" s="2"/>
    </row>
    <row r="15" spans="1:15" ht="12.75">
      <c r="A15" s="135">
        <v>4</v>
      </c>
      <c r="B15" s="137">
        <f>SUMIF('10-2017'!$D$14:$D$44,$A15,'10-2017'!$C$14:$C$44)</f>
        <v>0</v>
      </c>
      <c r="C15" s="137">
        <f>SUMIF('11-2017'!$D$14:$D$44,$A15,'11-2017'!$C$14:$C$44)</f>
        <v>0</v>
      </c>
      <c r="D15" s="137">
        <f>SUMIF('12-2017'!$D$14:$D$44,$A15,'12-2017'!$C$14:$C$44)</f>
        <v>0</v>
      </c>
      <c r="E15" s="137">
        <f>SUMIF('1-2018'!$D$14:$D$44,$A15,'1-2018'!$C$14:$C$44)</f>
        <v>0</v>
      </c>
      <c r="F15" s="137">
        <f>SUMIF('2-2018'!$D$14:$D$44,$A15,'2-2018'!$C$14:$C$44)</f>
        <v>0</v>
      </c>
      <c r="G15" s="137">
        <f>SUMIF('3-2018'!$D$14:$D$44,$A15,'3-2018'!$C$14:$C$44)</f>
        <v>0</v>
      </c>
      <c r="H15" s="137">
        <f>SUMIF('4-2018'!$D$14:$D$44,$A15,'4-2018'!$C$14:$C$44)</f>
        <v>0</v>
      </c>
      <c r="I15" s="137">
        <f>SUMIF('5-2018'!$D$14:$D$44,$A15,'5-2018'!$C$14:$C$44)</f>
        <v>0</v>
      </c>
      <c r="J15" s="137">
        <f>SUMIF('6-2018'!$D$14:$D$44,$A15,'6-2018'!$C$14:$C$44)</f>
        <v>0</v>
      </c>
      <c r="K15" s="137">
        <f>SUMIF('7-2018'!$D$14:$D$44,$A15,'7-2018'!$C$14:$C$44)</f>
        <v>0</v>
      </c>
      <c r="L15" s="137">
        <f>SUMIF('8-2018'!$D$14:$D$44,$A15,'8-2018'!$C$14:$C$44)</f>
        <v>0</v>
      </c>
      <c r="M15" s="137">
        <f>SUMIF('9-2018'!$D$14:$D$44,$A15,'9-2018'!$C$14:$C$44)</f>
        <v>0</v>
      </c>
      <c r="N15" s="138">
        <f t="shared" si="0"/>
        <v>0</v>
      </c>
      <c r="O15" s="2"/>
    </row>
    <row r="16" spans="1:15" ht="12.75">
      <c r="A16" s="135">
        <v>5</v>
      </c>
      <c r="B16" s="137">
        <f>SUMIF('10-2017'!$D$14:$D$44,$A16,'10-2017'!$C$14:$C$44)</f>
        <v>0</v>
      </c>
      <c r="C16" s="137">
        <f>SUMIF('11-2017'!$D$14:$D$44,$A16,'11-2017'!$C$14:$C$44)</f>
        <v>0</v>
      </c>
      <c r="D16" s="137">
        <f>SUMIF('12-2017'!$D$14:$D$44,$A16,'12-2017'!$C$14:$C$44)</f>
        <v>0</v>
      </c>
      <c r="E16" s="137">
        <f>SUMIF('1-2018'!$D$14:$D$44,$A16,'1-2018'!$C$14:$C$44)</f>
        <v>0</v>
      </c>
      <c r="F16" s="137">
        <f>SUMIF('2-2018'!$D$14:$D$44,$A16,'2-2018'!$C$14:$C$44)</f>
        <v>0</v>
      </c>
      <c r="G16" s="137">
        <f>SUMIF('3-2018'!$D$14:$D$44,$A16,'3-2018'!$C$14:$C$44)</f>
        <v>0</v>
      </c>
      <c r="H16" s="137">
        <f>SUMIF('4-2018'!$D$14:$D$44,$A16,'4-2018'!$C$14:$C$44)</f>
        <v>0</v>
      </c>
      <c r="I16" s="137">
        <f>SUMIF('5-2018'!$D$14:$D$44,$A16,'5-2018'!$C$14:$C$44)</f>
        <v>0</v>
      </c>
      <c r="J16" s="137">
        <f>SUMIF('6-2018'!$D$14:$D$44,$A16,'6-2018'!$C$14:$C$44)</f>
        <v>0</v>
      </c>
      <c r="K16" s="137">
        <f>SUMIF('7-2018'!$D$14:$D$44,$A16,'7-2018'!$C$14:$C$44)</f>
        <v>0</v>
      </c>
      <c r="L16" s="137">
        <f>SUMIF('8-2018'!$D$14:$D$44,$A16,'8-2018'!$C$14:$C$44)</f>
        <v>0</v>
      </c>
      <c r="M16" s="137">
        <f>SUMIF('9-2018'!$D$14:$D$44,$A16,'9-2018'!$C$14:$C$44)</f>
        <v>0</v>
      </c>
      <c r="N16" s="138">
        <f t="shared" si="0"/>
        <v>0</v>
      </c>
      <c r="O16" s="2"/>
    </row>
    <row r="17" spans="1:15" ht="12.75">
      <c r="A17" s="135">
        <v>6</v>
      </c>
      <c r="B17" s="137">
        <f>SUMIF('10-2017'!$D$14:$D$44,$A17,'10-2017'!$C$14:$C$44)</f>
        <v>0</v>
      </c>
      <c r="C17" s="137">
        <f>SUMIF('11-2017'!$D$14:$D$44,$A17,'11-2017'!$C$14:$C$44)</f>
        <v>0</v>
      </c>
      <c r="D17" s="137">
        <f>SUMIF('12-2017'!$D$14:$D$44,$A17,'12-2017'!$C$14:$C$44)</f>
        <v>0</v>
      </c>
      <c r="E17" s="137">
        <f>SUMIF('1-2018'!$D$14:$D$44,$A17,'1-2018'!$C$14:$C$44)</f>
        <v>0</v>
      </c>
      <c r="F17" s="137">
        <f>SUMIF('2-2018'!$D$14:$D$44,$A17,'2-2018'!$C$14:$C$44)</f>
        <v>0</v>
      </c>
      <c r="G17" s="137">
        <f>SUMIF('3-2018'!$D$14:$D$44,$A17,'3-2018'!$C$14:$C$44)</f>
        <v>0</v>
      </c>
      <c r="H17" s="137">
        <f>SUMIF('4-2018'!$D$14:$D$44,$A17,'4-2018'!$C$14:$C$44)</f>
        <v>0</v>
      </c>
      <c r="I17" s="137">
        <f>SUMIF('5-2018'!$D$14:$D$44,$A17,'5-2018'!$C$14:$C$44)</f>
        <v>0</v>
      </c>
      <c r="J17" s="137">
        <f>SUMIF('6-2018'!$D$14:$D$44,$A17,'6-2018'!$C$14:$C$44)</f>
        <v>0</v>
      </c>
      <c r="K17" s="137">
        <f>SUMIF('7-2018'!$D$14:$D$44,$A17,'7-2018'!$C$14:$C$44)</f>
        <v>0</v>
      </c>
      <c r="L17" s="137">
        <f>SUMIF('8-2018'!$D$14:$D$44,$A17,'8-2018'!$C$14:$C$44)</f>
        <v>0</v>
      </c>
      <c r="M17" s="137">
        <f>SUMIF('9-2018'!$D$14:$D$44,$A17,'9-2018'!$C$14:$C$44)</f>
        <v>0</v>
      </c>
      <c r="N17" s="138">
        <f t="shared" si="0"/>
        <v>0</v>
      </c>
      <c r="O17" s="2"/>
    </row>
    <row r="18" spans="1:15" ht="12.75">
      <c r="A18" s="135">
        <v>7</v>
      </c>
      <c r="B18" s="137">
        <f>SUMIF('10-2017'!$D$14:$D$44,$A18,'10-2017'!$C$14:$C$44)</f>
        <v>0</v>
      </c>
      <c r="C18" s="137">
        <f>SUMIF('11-2017'!$D$14:$D$44,$A18,'11-2017'!$C$14:$C$44)</f>
        <v>0</v>
      </c>
      <c r="D18" s="137">
        <f>SUMIF('12-2017'!$D$14:$D$44,$A18,'12-2017'!$C$14:$C$44)</f>
        <v>0</v>
      </c>
      <c r="E18" s="137">
        <f>SUMIF('1-2018'!$D$14:$D$44,$A18,'1-2018'!$C$14:$C$44)</f>
        <v>0</v>
      </c>
      <c r="F18" s="137">
        <f>SUMIF('2-2018'!$D$14:$D$44,$A18,'2-2018'!$C$14:$C$44)</f>
        <v>0</v>
      </c>
      <c r="G18" s="137">
        <f>SUMIF('3-2018'!$D$14:$D$44,$A18,'3-2018'!$C$14:$C$44)</f>
        <v>0</v>
      </c>
      <c r="H18" s="137">
        <f>SUMIF('4-2018'!$D$14:$D$44,$A18,'4-2018'!$C$14:$C$44)</f>
        <v>0</v>
      </c>
      <c r="I18" s="137">
        <f>SUMIF('5-2018'!$D$14:$D$44,$A18,'5-2018'!$C$14:$C$44)</f>
        <v>0</v>
      </c>
      <c r="J18" s="137">
        <f>SUMIF('6-2018'!$D$14:$D$44,$A18,'6-2018'!$C$14:$C$44)</f>
        <v>0</v>
      </c>
      <c r="K18" s="137">
        <f>SUMIF('7-2018'!$D$14:$D$44,$A18,'7-2018'!$C$14:$C$44)</f>
        <v>0</v>
      </c>
      <c r="L18" s="137">
        <f>SUMIF('8-2018'!$D$14:$D$44,$A18,'8-2018'!$C$14:$C$44)</f>
        <v>0</v>
      </c>
      <c r="M18" s="137">
        <f>SUMIF('9-2018'!$D$14:$D$44,$A18,'9-2018'!$C$14:$C$44)</f>
        <v>0</v>
      </c>
      <c r="N18" s="138">
        <f>SUM(B18:M18)</f>
        <v>0</v>
      </c>
      <c r="O18" s="2"/>
    </row>
    <row r="19" spans="1:15" ht="12.75">
      <c r="A19" s="135">
        <v>8</v>
      </c>
      <c r="B19" s="137">
        <f>SUMIF('10-2017'!$D$14:$D$44,$A19,'10-2017'!$C$14:$C$44)</f>
        <v>0</v>
      </c>
      <c r="C19" s="137">
        <f>SUMIF('11-2017'!$D$14:$D$44,$A19,'11-2017'!$C$14:$C$44)</f>
        <v>0</v>
      </c>
      <c r="D19" s="137">
        <f>SUMIF('12-2017'!$D$14:$D$44,$A19,'12-2017'!$C$14:$C$44)</f>
        <v>0</v>
      </c>
      <c r="E19" s="137">
        <f>SUMIF('1-2018'!$D$14:$D$44,$A19,'1-2018'!$C$14:$C$44)</f>
        <v>0</v>
      </c>
      <c r="F19" s="137">
        <f>SUMIF('2-2018'!$D$14:$D$44,$A19,'2-2018'!$C$14:$C$44)</f>
        <v>0</v>
      </c>
      <c r="G19" s="137">
        <f>SUMIF('3-2018'!$D$14:$D$44,$A19,'3-2018'!$C$14:$C$44)</f>
        <v>0</v>
      </c>
      <c r="H19" s="137">
        <f>SUMIF('4-2018'!$D$14:$D$44,$A19,'4-2018'!$C$14:$C$44)</f>
        <v>0</v>
      </c>
      <c r="I19" s="137">
        <f>SUMIF('5-2018'!$D$14:$D$44,$A19,'5-2018'!$C$14:$C$44)</f>
        <v>0</v>
      </c>
      <c r="J19" s="137">
        <f>SUMIF('6-2018'!$D$14:$D$44,$A19,'6-2018'!$C$14:$C$44)</f>
        <v>0</v>
      </c>
      <c r="K19" s="137">
        <f>SUMIF('7-2018'!$D$14:$D$44,$A19,'7-2018'!$C$14:$C$44)</f>
        <v>0</v>
      </c>
      <c r="L19" s="137">
        <f>SUMIF('8-2018'!$D$14:$D$44,$A19,'8-2018'!$C$14:$C$44)</f>
        <v>0</v>
      </c>
      <c r="M19" s="137">
        <f>SUMIF('9-2018'!$D$14:$D$44,$A19,'9-2018'!$C$14:$C$44)</f>
        <v>0</v>
      </c>
      <c r="N19" s="138">
        <f t="shared" si="0"/>
        <v>0</v>
      </c>
      <c r="O19" s="2"/>
    </row>
    <row r="20" spans="1:15" ht="12.75">
      <c r="A20" s="135">
        <v>9</v>
      </c>
      <c r="B20" s="137">
        <f>SUMIF('10-2017'!$D$14:$D$44,$A20,'10-2017'!$C$14:$C$44)</f>
        <v>0</v>
      </c>
      <c r="C20" s="137">
        <f>SUMIF('11-2017'!$D$14:$D$44,$A20,'11-2017'!$C$14:$C$44)</f>
        <v>0</v>
      </c>
      <c r="D20" s="137">
        <f>SUMIF('12-2017'!$D$14:$D$44,$A20,'12-2017'!$C$14:$C$44)</f>
        <v>0</v>
      </c>
      <c r="E20" s="137">
        <f>SUMIF('1-2018'!$D$14:$D$44,$A20,'1-2018'!$C$14:$C$44)</f>
        <v>0</v>
      </c>
      <c r="F20" s="137">
        <f>SUMIF('2-2018'!$D$14:$D$44,$A20,'2-2018'!$C$14:$C$44)</f>
        <v>0</v>
      </c>
      <c r="G20" s="137">
        <f>SUMIF('3-2018'!$D$14:$D$44,$A20,'3-2018'!$C$14:$C$44)</f>
        <v>0</v>
      </c>
      <c r="H20" s="137">
        <f>SUMIF('4-2018'!$D$14:$D$44,$A20,'4-2018'!$C$14:$C$44)</f>
        <v>0</v>
      </c>
      <c r="I20" s="137">
        <f>SUMIF('5-2018'!$D$14:$D$44,$A20,'5-2018'!$C$14:$C$44)</f>
        <v>0</v>
      </c>
      <c r="J20" s="137">
        <f>SUMIF('6-2018'!$D$14:$D$44,$A20,'6-2018'!$C$14:$C$44)</f>
        <v>0</v>
      </c>
      <c r="K20" s="137">
        <f>SUMIF('7-2018'!$D$14:$D$44,$A20,'7-2018'!$C$14:$C$44)</f>
        <v>0</v>
      </c>
      <c r="L20" s="137">
        <f>SUMIF('8-2018'!$D$14:$D$44,$A20,'8-2018'!$C$14:$C$44)</f>
        <v>0</v>
      </c>
      <c r="M20" s="137">
        <f>SUMIF('9-2018'!$D$14:$D$44,$A20,'9-2018'!$C$14:$C$44)</f>
        <v>0</v>
      </c>
      <c r="N20" s="138">
        <f t="shared" si="0"/>
        <v>0</v>
      </c>
      <c r="O20" s="2"/>
    </row>
    <row r="21" spans="1:15" ht="12.75">
      <c r="A21" s="135">
        <v>10</v>
      </c>
      <c r="B21" s="137">
        <f>SUMIF('10-2017'!$D$14:$D$44,$A21,'10-2017'!$C$14:$C$44)</f>
        <v>0</v>
      </c>
      <c r="C21" s="137">
        <f>SUMIF('11-2017'!$D$14:$D$44,$A21,'11-2017'!$C$14:$C$44)</f>
        <v>0</v>
      </c>
      <c r="D21" s="137">
        <f>SUMIF('12-2017'!$D$14:$D$44,$A21,'12-2017'!$C$14:$C$44)</f>
        <v>0</v>
      </c>
      <c r="E21" s="137">
        <f>SUMIF('1-2018'!$D$14:$D$44,$A21,'1-2018'!$C$14:$C$44)</f>
        <v>0</v>
      </c>
      <c r="F21" s="137">
        <f>SUMIF('2-2018'!$D$14:$D$44,$A21,'2-2018'!$C$14:$C$44)</f>
        <v>0</v>
      </c>
      <c r="G21" s="137">
        <f>SUMIF('3-2018'!$D$14:$D$44,$A21,'3-2018'!$C$14:$C$44)</f>
        <v>0</v>
      </c>
      <c r="H21" s="137">
        <f>SUMIF('4-2018'!$D$14:$D$44,$A21,'4-2018'!$C$14:$C$44)</f>
        <v>0</v>
      </c>
      <c r="I21" s="137">
        <f>SUMIF('5-2018'!$D$14:$D$44,$A21,'5-2018'!$C$14:$C$44)</f>
        <v>0</v>
      </c>
      <c r="J21" s="137">
        <f>SUMIF('6-2018'!$D$14:$D$44,$A21,'6-2018'!$C$14:$C$44)</f>
        <v>0</v>
      </c>
      <c r="K21" s="137">
        <f>SUMIF('7-2018'!$D$14:$D$44,$A21,'7-2018'!$C$14:$C$44)</f>
        <v>0</v>
      </c>
      <c r="L21" s="137">
        <f>SUMIF('8-2018'!$D$14:$D$44,$A21,'8-2018'!$C$14:$C$44)</f>
        <v>0</v>
      </c>
      <c r="M21" s="137">
        <f>SUMIF('9-2018'!$D$14:$D$44,$A21,'9-2018'!$C$14:$C$44)</f>
        <v>0</v>
      </c>
      <c r="N21" s="138">
        <f t="shared" si="0"/>
        <v>0</v>
      </c>
      <c r="O21" s="2"/>
    </row>
    <row r="22" spans="1:15" ht="12.75">
      <c r="A22" s="135">
        <v>11</v>
      </c>
      <c r="B22" s="137">
        <f>SUMIF('10-2017'!$D$14:$D$44,$A22,'10-2017'!$C$14:$C$44)</f>
        <v>0</v>
      </c>
      <c r="C22" s="137">
        <f>SUMIF('11-2017'!$D$14:$D$44,$A22,'11-2017'!$C$14:$C$44)</f>
        <v>0</v>
      </c>
      <c r="D22" s="137">
        <f>SUMIF('12-2017'!$D$14:$D$44,$A22,'12-2017'!$C$14:$C$44)</f>
        <v>0</v>
      </c>
      <c r="E22" s="137">
        <f>SUMIF('1-2018'!$D$14:$D$44,$A22,'1-2018'!$C$14:$C$44)</f>
        <v>0</v>
      </c>
      <c r="F22" s="137">
        <f>SUMIF('2-2018'!$D$14:$D$44,$A22,'2-2018'!$C$14:$C$44)</f>
        <v>0</v>
      </c>
      <c r="G22" s="137">
        <f>SUMIF('3-2018'!$D$14:$D$44,$A22,'3-2018'!$C$14:$C$44)</f>
        <v>0</v>
      </c>
      <c r="H22" s="137">
        <f>SUMIF('4-2018'!$D$14:$D$44,$A22,'4-2018'!$C$14:$C$44)</f>
        <v>0</v>
      </c>
      <c r="I22" s="137">
        <f>SUMIF('5-2018'!$D$14:$D$44,$A22,'5-2018'!$C$14:$C$44)</f>
        <v>0</v>
      </c>
      <c r="J22" s="137">
        <f>SUMIF('6-2018'!$D$14:$D$44,$A22,'6-2018'!$C$14:$C$44)</f>
        <v>0</v>
      </c>
      <c r="K22" s="137">
        <f>SUMIF('7-2018'!$D$14:$D$44,$A22,'7-2018'!$C$14:$C$44)</f>
        <v>0</v>
      </c>
      <c r="L22" s="137">
        <f>SUMIF('8-2018'!$D$14:$D$44,$A22,'8-2018'!$C$14:$C$44)</f>
        <v>0</v>
      </c>
      <c r="M22" s="137">
        <f>SUMIF('9-2018'!$D$14:$D$44,$A22,'9-2018'!$C$14:$C$44)</f>
        <v>0</v>
      </c>
      <c r="N22" s="138">
        <f t="shared" si="0"/>
        <v>0</v>
      </c>
      <c r="O22" s="2"/>
    </row>
    <row r="23" spans="1:15" ht="12.75">
      <c r="A23" s="135">
        <v>12</v>
      </c>
      <c r="B23" s="137">
        <f>SUMIF('10-2017'!$D$14:$D$44,$A23,'10-2017'!$C$14:$C$44)</f>
        <v>0</v>
      </c>
      <c r="C23" s="137">
        <f>SUMIF('11-2017'!$D$14:$D$44,$A23,'11-2017'!$C$14:$C$44)</f>
        <v>0</v>
      </c>
      <c r="D23" s="137">
        <f>SUMIF('12-2017'!$D$14:$D$44,$A23,'12-2017'!$C$14:$C$44)</f>
        <v>0</v>
      </c>
      <c r="E23" s="137">
        <f>SUMIF('1-2018'!$D$14:$D$44,$A23,'1-2018'!$C$14:$C$44)</f>
        <v>0</v>
      </c>
      <c r="F23" s="137">
        <f>SUMIF('2-2018'!$D$14:$D$44,$A23,'2-2018'!$C$14:$C$44)</f>
        <v>0</v>
      </c>
      <c r="G23" s="137">
        <f>SUMIF('3-2018'!$D$14:$D$44,$A23,'3-2018'!$C$14:$C$44)</f>
        <v>0</v>
      </c>
      <c r="H23" s="137">
        <f>SUMIF('4-2018'!$D$14:$D$44,$A23,'4-2018'!$C$14:$C$44)</f>
        <v>0</v>
      </c>
      <c r="I23" s="137">
        <f>SUMIF('5-2018'!$D$14:$D$44,$A23,'5-2018'!$C$14:$C$44)</f>
        <v>0</v>
      </c>
      <c r="J23" s="137">
        <f>SUMIF('6-2018'!$D$14:$D$44,$A23,'6-2018'!$C$14:$C$44)</f>
        <v>0</v>
      </c>
      <c r="K23" s="137">
        <f>SUMIF('7-2018'!$D$14:$D$44,$A23,'7-2018'!$C$14:$C$44)</f>
        <v>0</v>
      </c>
      <c r="L23" s="137">
        <f>SUMIF('8-2018'!$D$14:$D$44,$A23,'8-2018'!$C$14:$C$44)</f>
        <v>0</v>
      </c>
      <c r="M23" s="137">
        <f>SUMIF('9-2018'!$D$14:$D$44,$A23,'9-2018'!$C$14:$C$44)</f>
        <v>0</v>
      </c>
      <c r="N23" s="138">
        <f t="shared" si="0"/>
        <v>0</v>
      </c>
      <c r="O23" s="2"/>
    </row>
    <row r="24" spans="1:15" ht="12.75">
      <c r="A24" s="133" t="s">
        <v>63</v>
      </c>
      <c r="B24" s="139">
        <f>SUM(B12:B23)</f>
        <v>0</v>
      </c>
      <c r="C24" s="139">
        <f>SUM(C12:C23)</f>
        <v>0</v>
      </c>
      <c r="D24" s="139">
        <f aca="true" t="shared" si="1" ref="D24:M24">SUM(D12:D23)</f>
        <v>0</v>
      </c>
      <c r="E24" s="139">
        <f t="shared" si="1"/>
        <v>0</v>
      </c>
      <c r="F24" s="139">
        <f t="shared" si="1"/>
        <v>0</v>
      </c>
      <c r="G24" s="139">
        <f t="shared" si="1"/>
        <v>0</v>
      </c>
      <c r="H24" s="139">
        <f t="shared" si="1"/>
        <v>0</v>
      </c>
      <c r="I24" s="139">
        <f t="shared" si="1"/>
        <v>0</v>
      </c>
      <c r="J24" s="139">
        <f t="shared" si="1"/>
        <v>0</v>
      </c>
      <c r="K24" s="139">
        <f t="shared" si="1"/>
        <v>0</v>
      </c>
      <c r="L24" s="139">
        <f t="shared" si="1"/>
        <v>0</v>
      </c>
      <c r="M24" s="139">
        <f t="shared" si="1"/>
        <v>0</v>
      </c>
      <c r="N24" s="139">
        <f>SUM(N12:N23)</f>
        <v>0</v>
      </c>
      <c r="O24" s="2"/>
    </row>
    <row r="25" spans="1:15" ht="12.75">
      <c r="A25" s="2"/>
      <c r="B25" s="9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2"/>
      <c r="B27" s="9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/>
      <c r="B28" s="9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83" t="s">
        <v>14</v>
      </c>
      <c r="B29" s="82"/>
      <c r="C29" s="78"/>
      <c r="D29" s="82"/>
      <c r="E29" s="78"/>
      <c r="F29" s="85"/>
      <c r="G29" s="85"/>
      <c r="H29" s="85"/>
      <c r="I29" s="82"/>
      <c r="J29" s="82"/>
      <c r="K29" s="82"/>
      <c r="L29" s="82"/>
      <c r="M29" s="85"/>
      <c r="N29" s="2"/>
      <c r="O29" s="2"/>
    </row>
    <row r="30" spans="1:15" ht="12.75">
      <c r="A30" s="87" t="s">
        <v>68</v>
      </c>
      <c r="B30" s="82"/>
      <c r="C30" s="78"/>
      <c r="D30" s="82"/>
      <c r="E30" s="78"/>
      <c r="F30" s="85"/>
      <c r="G30" s="85"/>
      <c r="H30" s="85"/>
      <c r="I30" s="82"/>
      <c r="J30" s="82"/>
      <c r="K30" s="82"/>
      <c r="L30" s="82"/>
      <c r="M30" s="85"/>
      <c r="N30" s="2"/>
      <c r="O30" s="2"/>
    </row>
    <row r="31" spans="1:15" ht="12.75">
      <c r="A31" s="186" t="s">
        <v>56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2"/>
      <c r="O31" s="2"/>
    </row>
    <row r="32" spans="1:15" ht="12.75">
      <c r="A32" s="87" t="s">
        <v>12</v>
      </c>
      <c r="B32" s="184"/>
      <c r="C32" s="184"/>
      <c r="D32" s="184"/>
      <c r="E32" s="140"/>
      <c r="F32" s="85"/>
      <c r="G32" s="85"/>
      <c r="H32" s="85"/>
      <c r="I32" s="78" t="s">
        <v>13</v>
      </c>
      <c r="J32" s="96"/>
      <c r="K32" s="78"/>
      <c r="L32" s="141"/>
      <c r="M32" s="85"/>
      <c r="N32" s="2"/>
      <c r="O32" s="2"/>
    </row>
    <row r="33" spans="1:15" ht="12.75">
      <c r="A33" s="90"/>
      <c r="B33" s="82"/>
      <c r="C33" s="78"/>
      <c r="D33" s="82"/>
      <c r="E33" s="78"/>
      <c r="F33" s="85"/>
      <c r="G33" s="85"/>
      <c r="H33" s="85"/>
      <c r="I33" s="82"/>
      <c r="J33" s="82"/>
      <c r="K33" s="82"/>
      <c r="L33" s="82"/>
      <c r="M33" s="85"/>
      <c r="N33" s="2"/>
      <c r="O33" s="2"/>
    </row>
    <row r="34" spans="1:15" ht="12.75">
      <c r="A34" s="87" t="s">
        <v>1</v>
      </c>
      <c r="B34" s="184"/>
      <c r="C34" s="184"/>
      <c r="D34" s="184"/>
      <c r="E34" s="140"/>
      <c r="F34" s="85"/>
      <c r="G34" s="85"/>
      <c r="H34" s="85"/>
      <c r="I34" s="78" t="s">
        <v>15</v>
      </c>
      <c r="J34" s="95"/>
      <c r="K34" s="78"/>
      <c r="L34" s="81"/>
      <c r="M34" s="85"/>
      <c r="N34" s="2"/>
      <c r="O34" s="2"/>
    </row>
    <row r="35" spans="1:15" ht="12">
      <c r="A35" s="2"/>
      <c r="B35" s="14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">
      <c r="A36" s="2"/>
      <c r="B36" s="14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s="146" customFormat="1" ht="15">
      <c r="A37" s="144" t="s">
        <v>69</v>
      </c>
      <c r="B37" s="145">
        <f aca="true" t="shared" si="2" ref="B37:N37">+B10-B24</f>
        <v>0</v>
      </c>
      <c r="C37" s="145">
        <f t="shared" si="2"/>
        <v>0</v>
      </c>
      <c r="D37" s="145">
        <f t="shared" si="2"/>
        <v>0</v>
      </c>
      <c r="E37" s="145">
        <f t="shared" si="2"/>
        <v>0</v>
      </c>
      <c r="F37" s="145">
        <f t="shared" si="2"/>
        <v>0</v>
      </c>
      <c r="G37" s="145">
        <f t="shared" si="2"/>
        <v>0</v>
      </c>
      <c r="H37" s="145">
        <f t="shared" si="2"/>
        <v>0</v>
      </c>
      <c r="I37" s="145">
        <f t="shared" si="2"/>
        <v>0</v>
      </c>
      <c r="J37" s="145">
        <f t="shared" si="2"/>
        <v>0</v>
      </c>
      <c r="K37" s="145">
        <f t="shared" si="2"/>
        <v>0</v>
      </c>
      <c r="L37" s="145">
        <f t="shared" si="2"/>
        <v>0</v>
      </c>
      <c r="M37" s="145">
        <f t="shared" si="2"/>
        <v>0</v>
      </c>
      <c r="N37" s="145">
        <f t="shared" si="2"/>
        <v>0</v>
      </c>
      <c r="O37" s="145">
        <f>+N24-'total year'!C25</f>
        <v>0</v>
      </c>
    </row>
    <row r="38" spans="1:15" ht="12">
      <c r="A38" s="2"/>
      <c r="B38" s="14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">
      <c r="A39" s="2"/>
      <c r="B39" s="14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">
      <c r="A40" s="2"/>
      <c r="B40" s="14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93" t="str">
        <f>+A3</f>
        <v>10/17-9/18</v>
      </c>
      <c r="B41" s="14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22.5">
      <c r="A42" s="109" t="s">
        <v>60</v>
      </c>
      <c r="B42" s="111" t="str">
        <f>+'total year'!D10</f>
        <v>EU2</v>
      </c>
      <c r="C42" s="108"/>
      <c r="D42" s="108"/>
      <c r="E42" s="129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">
      <c r="A43" s="109" t="str">
        <f>+A5</f>
        <v>Agreement No.     </v>
      </c>
      <c r="B43" s="108"/>
      <c r="C43" s="110">
        <f>+'total year'!D11</f>
        <v>0</v>
      </c>
      <c r="D43" s="108"/>
      <c r="E43" s="129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">
      <c r="A44" s="109" t="str">
        <f>+A6</f>
        <v>Project Acronym:</v>
      </c>
      <c r="B44" s="110"/>
      <c r="C44" s="110">
        <f>+'total year'!D12</f>
        <v>0</v>
      </c>
      <c r="D44" s="108"/>
      <c r="E44" s="129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">
      <c r="A46" s="2"/>
      <c r="B46" s="130">
        <v>43009</v>
      </c>
      <c r="C46" s="130">
        <v>43040</v>
      </c>
      <c r="D46" s="130">
        <v>43070</v>
      </c>
      <c r="E46" s="130">
        <v>43101</v>
      </c>
      <c r="F46" s="130">
        <v>43132</v>
      </c>
      <c r="G46" s="130">
        <v>43160</v>
      </c>
      <c r="H46" s="130">
        <v>43191</v>
      </c>
      <c r="I46" s="130">
        <v>42856</v>
      </c>
      <c r="J46" s="130">
        <v>43252</v>
      </c>
      <c r="K46" s="130">
        <v>43282</v>
      </c>
      <c r="L46" s="130">
        <v>43313</v>
      </c>
      <c r="M46" s="130">
        <v>43344</v>
      </c>
      <c r="N46" s="130" t="s">
        <v>65</v>
      </c>
      <c r="O46" s="2"/>
    </row>
    <row r="47" spans="1:15" ht="21">
      <c r="A47" s="2"/>
      <c r="B47" s="131" t="s">
        <v>62</v>
      </c>
      <c r="C47" s="131" t="s">
        <v>62</v>
      </c>
      <c r="D47" s="131" t="s">
        <v>62</v>
      </c>
      <c r="E47" s="131" t="s">
        <v>62</v>
      </c>
      <c r="F47" s="131" t="s">
        <v>62</v>
      </c>
      <c r="G47" s="131" t="s">
        <v>62</v>
      </c>
      <c r="H47" s="131" t="s">
        <v>62</v>
      </c>
      <c r="I47" s="131" t="s">
        <v>62</v>
      </c>
      <c r="J47" s="131" t="s">
        <v>62</v>
      </c>
      <c r="K47" s="131" t="s">
        <v>62</v>
      </c>
      <c r="L47" s="131" t="s">
        <v>62</v>
      </c>
      <c r="M47" s="131" t="s">
        <v>62</v>
      </c>
      <c r="N47" s="132"/>
      <c r="O47" s="2"/>
    </row>
    <row r="48" spans="1:15" ht="12.75">
      <c r="A48" s="133" t="s">
        <v>66</v>
      </c>
      <c r="B48" s="134">
        <f>+'10-2017'!$E$45</f>
        <v>0</v>
      </c>
      <c r="C48" s="134">
        <f>+'11-2017'!$E$45</f>
        <v>0</v>
      </c>
      <c r="D48" s="134">
        <f>+'12-2017'!$E$45</f>
        <v>0</v>
      </c>
      <c r="E48" s="134">
        <f>+'1-2018'!$E$45</f>
        <v>0</v>
      </c>
      <c r="F48" s="134">
        <f>+'2-2018'!$E$45</f>
        <v>0</v>
      </c>
      <c r="G48" s="134">
        <f>+'3-2018'!$E$45</f>
        <v>0</v>
      </c>
      <c r="H48" s="134">
        <f>+'4-2018'!$E$45</f>
        <v>0</v>
      </c>
      <c r="I48" s="134">
        <f>+'5-2018'!$E$45</f>
        <v>0</v>
      </c>
      <c r="J48" s="134">
        <f>+'6-2018'!$E$45</f>
        <v>0</v>
      </c>
      <c r="K48" s="134">
        <f>+'7-2018'!$E$45</f>
        <v>0</v>
      </c>
      <c r="L48" s="134">
        <f>+'8-2018'!$E$45</f>
        <v>0</v>
      </c>
      <c r="M48" s="134">
        <f>+'9-2018'!$E$45</f>
        <v>0</v>
      </c>
      <c r="N48" s="134">
        <f>SUM(B48:M48)</f>
        <v>0</v>
      </c>
      <c r="O48" s="2"/>
    </row>
    <row r="49" spans="1:15" ht="12.75">
      <c r="A49" s="135" t="s">
        <v>61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43"/>
      <c r="O49" s="2"/>
    </row>
    <row r="50" spans="1:15" ht="12.75">
      <c r="A50" s="135">
        <v>1</v>
      </c>
      <c r="B50" s="137">
        <f>SUMIF('10-2017'!$F$14:$F$44,$A50,'10-2017'!$E$14:$E$44)</f>
        <v>0</v>
      </c>
      <c r="C50" s="137">
        <f>SUMIF('11-2017'!$F$14:$F$44,$A50,'11-2017'!$E$14:$E$44)</f>
        <v>0</v>
      </c>
      <c r="D50" s="137">
        <f>SUMIF('12-2017'!$F$14:$F$44,$A50,'12-2017'!$E$14:$E$44)</f>
        <v>0</v>
      </c>
      <c r="E50" s="137">
        <f>SUMIF('1-2018'!$F$14:$F$44,$A50,'1-2018'!$E$14:$E$44)</f>
        <v>0</v>
      </c>
      <c r="F50" s="137">
        <f>SUMIF('2-2018'!$F$14:$F$44,$A50,'2-2018'!$E$14:$E$44)</f>
        <v>0</v>
      </c>
      <c r="G50" s="137">
        <f>SUMIF('3-2018'!$F$14:$F$44,$A50,'3-2018'!$E$14:$E$44)</f>
        <v>0</v>
      </c>
      <c r="H50" s="137">
        <f>SUMIF('4-2018'!$F$14:$F$44,$A50,'4-2018'!$E$14:$E$44)</f>
        <v>0</v>
      </c>
      <c r="I50" s="137">
        <f>SUMIF('5-2018'!$F$14:$F$44,$A50,'5-2018'!$E$14:$E$44)</f>
        <v>0</v>
      </c>
      <c r="J50" s="137">
        <f>SUMIF('6-2018'!$F$14:$F$44,$A50,'6-2018'!$E$14:$E$44)</f>
        <v>0</v>
      </c>
      <c r="K50" s="137">
        <f>SUMIF('7-2018'!$F$14:$F$44,$A50,'7-2018'!$E$14:$E$44)</f>
        <v>0</v>
      </c>
      <c r="L50" s="137">
        <f>SUMIF('8-2018'!$F$14:$F$44,$A50,'8-2018'!$E$14:$E$44)</f>
        <v>0</v>
      </c>
      <c r="M50" s="137">
        <f>SUMIF('9-2018'!$F$14:$F$44,$A50,'9-2018'!$E$14:$E$44)</f>
        <v>0</v>
      </c>
      <c r="N50" s="138">
        <f aca="true" t="shared" si="3" ref="N50:N61">SUM(B50:M50)</f>
        <v>0</v>
      </c>
      <c r="O50" s="2"/>
    </row>
    <row r="51" spans="1:15" ht="12.75">
      <c r="A51" s="135">
        <v>2</v>
      </c>
      <c r="B51" s="137">
        <f>SUMIF('10-2017'!$F$14:$F$44,$A51,'10-2017'!$E$14:$E$44)</f>
        <v>0</v>
      </c>
      <c r="C51" s="137">
        <f>SUMIF('11-2017'!$F$14:$F$44,$A51,'11-2017'!$E$14:$E$44)</f>
        <v>0</v>
      </c>
      <c r="D51" s="137">
        <f>SUMIF('12-2017'!$F$14:$F$44,$A51,'12-2017'!$E$14:$E$44)</f>
        <v>0</v>
      </c>
      <c r="E51" s="137">
        <f>SUMIF('1-2018'!$F$14:$F$44,$A51,'1-2018'!$E$14:$E$44)</f>
        <v>0</v>
      </c>
      <c r="F51" s="137">
        <f>SUMIF('2-2018'!$F$14:$F$44,$A51,'2-2018'!$E$14:$E$44)</f>
        <v>0</v>
      </c>
      <c r="G51" s="137">
        <f>SUMIF('3-2018'!$F$14:$F$44,$A51,'3-2018'!$E$14:$E$44)</f>
        <v>0</v>
      </c>
      <c r="H51" s="137">
        <f>SUMIF('4-2018'!$F$14:$F$44,$A51,'4-2018'!$E$14:$E$44)</f>
        <v>0</v>
      </c>
      <c r="I51" s="137">
        <f>SUMIF('5-2018'!$F$14:$F$44,$A51,'5-2018'!$E$14:$E$44)</f>
        <v>0</v>
      </c>
      <c r="J51" s="137">
        <f>SUMIF('6-2018'!$F$14:$F$44,$A51,'6-2018'!$E$14:$E$44)</f>
        <v>0</v>
      </c>
      <c r="K51" s="137">
        <f>SUMIF('7-2018'!$F$14:$F$44,$A51,'7-2018'!$E$14:$E$44)</f>
        <v>0</v>
      </c>
      <c r="L51" s="137">
        <f>SUMIF('8-2018'!$F$14:$F$44,$A51,'8-2018'!$E$14:$E$44)</f>
        <v>0</v>
      </c>
      <c r="M51" s="137">
        <f>SUMIF('9-2018'!$F$14:$F$44,$A51,'9-2018'!$E$14:$E$44)</f>
        <v>0</v>
      </c>
      <c r="N51" s="138">
        <f t="shared" si="3"/>
        <v>0</v>
      </c>
      <c r="O51" s="2"/>
    </row>
    <row r="52" spans="1:15" ht="12.75">
      <c r="A52" s="135">
        <v>3</v>
      </c>
      <c r="B52" s="137">
        <f>SUMIF('10-2017'!$F$14:$F$44,$A52,'10-2017'!$E$14:$E$44)</f>
        <v>0</v>
      </c>
      <c r="C52" s="137">
        <f>SUMIF('11-2017'!$F$14:$F$44,$A52,'11-2017'!$E$14:$E$44)</f>
        <v>0</v>
      </c>
      <c r="D52" s="137">
        <f>SUMIF('12-2017'!$F$14:$F$44,$A52,'12-2017'!$E$14:$E$44)</f>
        <v>0</v>
      </c>
      <c r="E52" s="137">
        <f>SUMIF('1-2018'!$F$14:$F$44,$A52,'1-2018'!$E$14:$E$44)</f>
        <v>0</v>
      </c>
      <c r="F52" s="137">
        <f>SUMIF('2-2018'!$F$14:$F$44,$A52,'2-2018'!$E$14:$E$44)</f>
        <v>0</v>
      </c>
      <c r="G52" s="137">
        <f>SUMIF('3-2018'!$F$14:$F$44,$A52,'3-2018'!$E$14:$E$44)</f>
        <v>0</v>
      </c>
      <c r="H52" s="137">
        <f>SUMIF('4-2018'!$F$14:$F$44,$A52,'4-2018'!$E$14:$E$44)</f>
        <v>0</v>
      </c>
      <c r="I52" s="137">
        <f>SUMIF('5-2018'!$F$14:$F$44,$A52,'5-2018'!$E$14:$E$44)</f>
        <v>0</v>
      </c>
      <c r="J52" s="137">
        <f>SUMIF('6-2018'!$F$14:$F$44,$A52,'6-2018'!$E$14:$E$44)</f>
        <v>0</v>
      </c>
      <c r="K52" s="137">
        <f>SUMIF('7-2018'!$F$14:$F$44,$A52,'7-2018'!$E$14:$E$44)</f>
        <v>0</v>
      </c>
      <c r="L52" s="137">
        <f>SUMIF('8-2018'!$F$14:$F$44,$A52,'8-2018'!$E$14:$E$44)</f>
        <v>0</v>
      </c>
      <c r="M52" s="137">
        <f>SUMIF('9-2018'!$F$14:$F$44,$A52,'9-2018'!$E$14:$E$44)</f>
        <v>0</v>
      </c>
      <c r="N52" s="138">
        <f t="shared" si="3"/>
        <v>0</v>
      </c>
      <c r="O52" s="2"/>
    </row>
    <row r="53" spans="1:15" ht="12.75">
      <c r="A53" s="135">
        <v>4</v>
      </c>
      <c r="B53" s="137">
        <f>SUMIF('10-2017'!$F$14:$F$44,$A53,'10-2017'!$E$14:$E$44)</f>
        <v>0</v>
      </c>
      <c r="C53" s="137">
        <f>SUMIF('11-2017'!$F$14:$F$44,$A53,'11-2017'!$E$14:$E$44)</f>
        <v>0</v>
      </c>
      <c r="D53" s="137">
        <f>SUMIF('12-2017'!$F$14:$F$44,$A53,'12-2017'!$E$14:$E$44)</f>
        <v>0</v>
      </c>
      <c r="E53" s="137">
        <f>SUMIF('1-2018'!$F$14:$F$44,$A53,'1-2018'!$E$14:$E$44)</f>
        <v>0</v>
      </c>
      <c r="F53" s="137">
        <f>SUMIF('2-2018'!$F$14:$F$44,$A53,'2-2018'!$E$14:$E$44)</f>
        <v>0</v>
      </c>
      <c r="G53" s="137">
        <f>SUMIF('3-2018'!$F$14:$F$44,$A53,'3-2018'!$E$14:$E$44)</f>
        <v>0</v>
      </c>
      <c r="H53" s="137">
        <f>SUMIF('4-2018'!$F$14:$F$44,$A53,'4-2018'!$E$14:$E$44)</f>
        <v>0</v>
      </c>
      <c r="I53" s="137">
        <f>SUMIF('5-2018'!$F$14:$F$44,$A53,'5-2018'!$E$14:$E$44)</f>
        <v>0</v>
      </c>
      <c r="J53" s="137">
        <f>SUMIF('6-2018'!$F$14:$F$44,$A53,'6-2018'!$E$14:$E$44)</f>
        <v>0</v>
      </c>
      <c r="K53" s="137">
        <f>SUMIF('7-2018'!$F$14:$F$44,$A53,'7-2018'!$E$14:$E$44)</f>
        <v>0</v>
      </c>
      <c r="L53" s="137">
        <f>SUMIF('8-2018'!$F$14:$F$44,$A53,'8-2018'!$E$14:$E$44)</f>
        <v>0</v>
      </c>
      <c r="M53" s="137">
        <f>SUMIF('9-2018'!$F$14:$F$44,$A53,'9-2018'!$E$14:$E$44)</f>
        <v>0</v>
      </c>
      <c r="N53" s="138">
        <f t="shared" si="3"/>
        <v>0</v>
      </c>
      <c r="O53" s="2"/>
    </row>
    <row r="54" spans="1:15" ht="12.75">
      <c r="A54" s="135">
        <v>5</v>
      </c>
      <c r="B54" s="137">
        <f>SUMIF('10-2017'!$F$14:$F$44,$A54,'10-2017'!$E$14:$E$44)</f>
        <v>0</v>
      </c>
      <c r="C54" s="137">
        <f>SUMIF('11-2017'!$F$14:$F$44,$A54,'11-2017'!$E$14:$E$44)</f>
        <v>0</v>
      </c>
      <c r="D54" s="137">
        <f>SUMIF('12-2017'!$F$14:$F$44,$A54,'12-2017'!$E$14:$E$44)</f>
        <v>0</v>
      </c>
      <c r="E54" s="137">
        <f>SUMIF('1-2018'!$F$14:$F$44,$A54,'1-2018'!$E$14:$E$44)</f>
        <v>0</v>
      </c>
      <c r="F54" s="137">
        <f>SUMIF('2-2018'!$F$14:$F$44,$A54,'2-2018'!$E$14:$E$44)</f>
        <v>0</v>
      </c>
      <c r="G54" s="137">
        <f>SUMIF('3-2018'!$F$14:$F$44,$A54,'3-2018'!$E$14:$E$44)</f>
        <v>0</v>
      </c>
      <c r="H54" s="137">
        <f>SUMIF('4-2018'!$F$14:$F$44,$A54,'4-2018'!$E$14:$E$44)</f>
        <v>0</v>
      </c>
      <c r="I54" s="137">
        <f>SUMIF('5-2018'!$F$14:$F$44,$A54,'5-2018'!$E$14:$E$44)</f>
        <v>0</v>
      </c>
      <c r="J54" s="137">
        <f>SUMIF('6-2018'!$F$14:$F$44,$A54,'6-2018'!$E$14:$E$44)</f>
        <v>0</v>
      </c>
      <c r="K54" s="137">
        <f>SUMIF('7-2018'!$F$14:$F$44,$A54,'7-2018'!$E$14:$E$44)</f>
        <v>0</v>
      </c>
      <c r="L54" s="137">
        <f>SUMIF('8-2018'!$F$14:$F$44,$A54,'8-2018'!$E$14:$E$44)</f>
        <v>0</v>
      </c>
      <c r="M54" s="137">
        <f>SUMIF('9-2018'!$F$14:$F$44,$A54,'9-2018'!$E$14:$E$44)</f>
        <v>0</v>
      </c>
      <c r="N54" s="138">
        <f t="shared" si="3"/>
        <v>0</v>
      </c>
      <c r="O54" s="2"/>
    </row>
    <row r="55" spans="1:15" ht="12.75">
      <c r="A55" s="135">
        <v>6</v>
      </c>
      <c r="B55" s="137">
        <f>SUMIF('10-2017'!$F$14:$F$44,$A55,'10-2017'!$E$14:$E$44)</f>
        <v>0</v>
      </c>
      <c r="C55" s="137">
        <f>SUMIF('11-2017'!$F$14:$F$44,$A55,'11-2017'!$E$14:$E$44)</f>
        <v>0</v>
      </c>
      <c r="D55" s="137">
        <f>SUMIF('12-2017'!$F$14:$F$44,$A55,'12-2017'!$E$14:$E$44)</f>
        <v>0</v>
      </c>
      <c r="E55" s="137">
        <f>SUMIF('1-2018'!$F$14:$F$44,$A55,'1-2018'!$E$14:$E$44)</f>
        <v>0</v>
      </c>
      <c r="F55" s="137">
        <f>SUMIF('2-2018'!$F$14:$F$44,$A55,'2-2018'!$E$14:$E$44)</f>
        <v>0</v>
      </c>
      <c r="G55" s="137">
        <f>SUMIF('3-2018'!$F$14:$F$44,$A55,'3-2018'!$E$14:$E$44)</f>
        <v>0</v>
      </c>
      <c r="H55" s="137">
        <f>SUMIF('4-2018'!$F$14:$F$44,$A55,'4-2018'!$E$14:$E$44)</f>
        <v>0</v>
      </c>
      <c r="I55" s="137">
        <f>SUMIF('5-2018'!$F$14:$F$44,$A55,'5-2018'!$E$14:$E$44)</f>
        <v>0</v>
      </c>
      <c r="J55" s="137">
        <f>SUMIF('6-2018'!$F$14:$F$44,$A55,'6-2018'!$E$14:$E$44)</f>
        <v>0</v>
      </c>
      <c r="K55" s="137">
        <f>SUMIF('7-2018'!$F$14:$F$44,$A55,'7-2018'!$E$14:$E$44)</f>
        <v>0</v>
      </c>
      <c r="L55" s="137">
        <f>SUMIF('8-2018'!$F$14:$F$44,$A55,'8-2018'!$E$14:$E$44)</f>
        <v>0</v>
      </c>
      <c r="M55" s="137">
        <f>SUMIF('9-2018'!$F$14:$F$44,$A55,'9-2018'!$E$14:$E$44)</f>
        <v>0</v>
      </c>
      <c r="N55" s="138">
        <f t="shared" si="3"/>
        <v>0</v>
      </c>
      <c r="O55" s="2"/>
    </row>
    <row r="56" spans="1:15" ht="12.75">
      <c r="A56" s="135">
        <v>7</v>
      </c>
      <c r="B56" s="137">
        <f>SUMIF('10-2017'!$F$14:$F$44,$A56,'10-2017'!$E$14:$E$44)</f>
        <v>0</v>
      </c>
      <c r="C56" s="137">
        <f>SUMIF('11-2017'!$F$14:$F$44,$A56,'11-2017'!$E$14:$E$44)</f>
        <v>0</v>
      </c>
      <c r="D56" s="137">
        <f>SUMIF('12-2017'!$F$14:$F$44,$A56,'12-2017'!$E$14:$E$44)</f>
        <v>0</v>
      </c>
      <c r="E56" s="137">
        <f>SUMIF('1-2018'!$F$14:$F$44,$A56,'1-2018'!$E$14:$E$44)</f>
        <v>0</v>
      </c>
      <c r="F56" s="137">
        <f>SUMIF('2-2018'!$F$14:$F$44,$A56,'2-2018'!$E$14:$E$44)</f>
        <v>0</v>
      </c>
      <c r="G56" s="137">
        <f>SUMIF('3-2018'!$F$14:$F$44,$A56,'3-2018'!$E$14:$E$44)</f>
        <v>0</v>
      </c>
      <c r="H56" s="137">
        <f>SUMIF('4-2018'!$F$14:$F$44,$A56,'4-2018'!$E$14:$E$44)</f>
        <v>0</v>
      </c>
      <c r="I56" s="137">
        <f>SUMIF('5-2018'!$F$14:$F$44,$A56,'5-2018'!$E$14:$E$44)</f>
        <v>0</v>
      </c>
      <c r="J56" s="137">
        <f>SUMIF('6-2018'!$F$14:$F$44,$A56,'6-2018'!$E$14:$E$44)</f>
        <v>0</v>
      </c>
      <c r="K56" s="137">
        <f>SUMIF('7-2018'!$F$14:$F$44,$A56,'7-2018'!$E$14:$E$44)</f>
        <v>0</v>
      </c>
      <c r="L56" s="137">
        <f>SUMIF('8-2018'!$F$14:$F$44,$A56,'8-2018'!$E$14:$E$44)</f>
        <v>0</v>
      </c>
      <c r="M56" s="137">
        <f>SUMIF('9-2018'!$F$14:$F$44,$A56,'9-2018'!$E$14:$E$44)</f>
        <v>0</v>
      </c>
      <c r="N56" s="138">
        <f t="shared" si="3"/>
        <v>0</v>
      </c>
      <c r="O56" s="2"/>
    </row>
    <row r="57" spans="1:15" ht="12.75">
      <c r="A57" s="135">
        <v>8</v>
      </c>
      <c r="B57" s="137">
        <f>SUMIF('10-2017'!$F$14:$F$44,$A57,'10-2017'!$E$14:$E$44)</f>
        <v>0</v>
      </c>
      <c r="C57" s="137">
        <f>SUMIF('11-2017'!$F$14:$F$44,$A57,'11-2017'!$E$14:$E$44)</f>
        <v>0</v>
      </c>
      <c r="D57" s="137">
        <f>SUMIF('12-2017'!$F$14:$F$44,$A57,'12-2017'!$E$14:$E$44)</f>
        <v>0</v>
      </c>
      <c r="E57" s="137">
        <f>SUMIF('1-2018'!$F$14:$F$44,$A57,'1-2018'!$E$14:$E$44)</f>
        <v>0</v>
      </c>
      <c r="F57" s="137">
        <f>SUMIF('2-2018'!$F$14:$F$44,$A57,'2-2018'!$E$14:$E$44)</f>
        <v>0</v>
      </c>
      <c r="G57" s="137">
        <f>SUMIF('3-2018'!$F$14:$F$44,$A57,'3-2018'!$E$14:$E$44)</f>
        <v>0</v>
      </c>
      <c r="H57" s="137">
        <f>SUMIF('4-2018'!$F$14:$F$44,$A57,'4-2018'!$E$14:$E$44)</f>
        <v>0</v>
      </c>
      <c r="I57" s="137">
        <f>SUMIF('5-2018'!$F$14:$F$44,$A57,'5-2018'!$E$14:$E$44)</f>
        <v>0</v>
      </c>
      <c r="J57" s="137">
        <f>SUMIF('6-2018'!$F$14:$F$44,$A57,'6-2018'!$E$14:$E$44)</f>
        <v>0</v>
      </c>
      <c r="K57" s="137">
        <f>SUMIF('7-2018'!$F$14:$F$44,$A57,'7-2018'!$E$14:$E$44)</f>
        <v>0</v>
      </c>
      <c r="L57" s="137">
        <f>SUMIF('8-2018'!$F$14:$F$44,$A57,'8-2018'!$E$14:$E$44)</f>
        <v>0</v>
      </c>
      <c r="M57" s="137">
        <f>SUMIF('9-2018'!$F$14:$F$44,$A57,'9-2018'!$E$14:$E$44)</f>
        <v>0</v>
      </c>
      <c r="N57" s="138">
        <f t="shared" si="3"/>
        <v>0</v>
      </c>
      <c r="O57" s="2"/>
    </row>
    <row r="58" spans="1:15" ht="12.75">
      <c r="A58" s="135">
        <v>9</v>
      </c>
      <c r="B58" s="137">
        <f>SUMIF('10-2017'!$F$14:$F$44,$A58,'10-2017'!$E$14:$E$44)</f>
        <v>0</v>
      </c>
      <c r="C58" s="137">
        <f>SUMIF('11-2017'!$F$14:$F$44,$A58,'11-2017'!$E$14:$E$44)</f>
        <v>0</v>
      </c>
      <c r="D58" s="137">
        <f>SUMIF('12-2017'!$F$14:$F$44,$A58,'12-2017'!$E$14:$E$44)</f>
        <v>0</v>
      </c>
      <c r="E58" s="137">
        <f>SUMIF('1-2018'!$F$14:$F$44,$A58,'1-2018'!$E$14:$E$44)</f>
        <v>0</v>
      </c>
      <c r="F58" s="137">
        <f>SUMIF('2-2018'!$F$14:$F$44,$A58,'2-2018'!$E$14:$E$44)</f>
        <v>0</v>
      </c>
      <c r="G58" s="137">
        <f>SUMIF('3-2018'!$F$14:$F$44,$A58,'3-2018'!$E$14:$E$44)</f>
        <v>0</v>
      </c>
      <c r="H58" s="137">
        <f>SUMIF('4-2018'!$F$14:$F$44,$A58,'4-2018'!$E$14:$E$44)</f>
        <v>0</v>
      </c>
      <c r="I58" s="137">
        <f>SUMIF('5-2018'!$F$14:$F$44,$A58,'5-2018'!$E$14:$E$44)</f>
        <v>0</v>
      </c>
      <c r="J58" s="137">
        <f>SUMIF('6-2018'!$F$14:$F$44,$A58,'6-2018'!$E$14:$E$44)</f>
        <v>0</v>
      </c>
      <c r="K58" s="137">
        <f>SUMIF('7-2018'!$F$14:$F$44,$A58,'7-2018'!$E$14:$E$44)</f>
        <v>0</v>
      </c>
      <c r="L58" s="137">
        <f>SUMIF('8-2018'!$F$14:$F$44,$A58,'8-2018'!$E$14:$E$44)</f>
        <v>0</v>
      </c>
      <c r="M58" s="137">
        <f>SUMIF('9-2018'!$F$14:$F$44,$A58,'9-2018'!$E$14:$E$44)</f>
        <v>0</v>
      </c>
      <c r="N58" s="138">
        <f t="shared" si="3"/>
        <v>0</v>
      </c>
      <c r="O58" s="2"/>
    </row>
    <row r="59" spans="1:15" ht="12.75">
      <c r="A59" s="135">
        <v>10</v>
      </c>
      <c r="B59" s="137">
        <f>SUMIF('10-2017'!$F$14:$F$44,$A59,'10-2017'!$E$14:$E$44)</f>
        <v>0</v>
      </c>
      <c r="C59" s="137">
        <f>SUMIF('11-2017'!$F$14:$F$44,$A59,'11-2017'!$E$14:$E$44)</f>
        <v>0</v>
      </c>
      <c r="D59" s="137">
        <f>SUMIF('12-2017'!$F$14:$F$44,$A59,'12-2017'!$E$14:$E$44)</f>
        <v>0</v>
      </c>
      <c r="E59" s="137">
        <f>SUMIF('1-2018'!$F$14:$F$44,$A59,'1-2018'!$E$14:$E$44)</f>
        <v>0</v>
      </c>
      <c r="F59" s="137">
        <f>SUMIF('2-2018'!$F$14:$F$44,$A59,'2-2018'!$E$14:$E$44)</f>
        <v>0</v>
      </c>
      <c r="G59" s="137">
        <f>SUMIF('3-2018'!$F$14:$F$44,$A59,'3-2018'!$E$14:$E$44)</f>
        <v>0</v>
      </c>
      <c r="H59" s="137">
        <f>SUMIF('4-2018'!$F$14:$F$44,$A59,'4-2018'!$E$14:$E$44)</f>
        <v>0</v>
      </c>
      <c r="I59" s="137">
        <f>SUMIF('5-2018'!$F$14:$F$44,$A59,'5-2018'!$E$14:$E$44)</f>
        <v>0</v>
      </c>
      <c r="J59" s="137">
        <f>SUMIF('6-2018'!$F$14:$F$44,$A59,'6-2018'!$E$14:$E$44)</f>
        <v>0</v>
      </c>
      <c r="K59" s="137">
        <f>SUMIF('7-2018'!$F$14:$F$44,$A59,'7-2018'!$E$14:$E$44)</f>
        <v>0</v>
      </c>
      <c r="L59" s="137">
        <f>SUMIF('8-2018'!$F$14:$F$44,$A59,'8-2018'!$E$14:$E$44)</f>
        <v>0</v>
      </c>
      <c r="M59" s="137">
        <f>SUMIF('9-2018'!$F$14:$F$44,$A59,'9-2018'!$E$14:$E$44)</f>
        <v>0</v>
      </c>
      <c r="N59" s="138">
        <f t="shared" si="3"/>
        <v>0</v>
      </c>
      <c r="O59" s="2"/>
    </row>
    <row r="60" spans="1:15" ht="12.75">
      <c r="A60" s="135">
        <v>11</v>
      </c>
      <c r="B60" s="137">
        <f>SUMIF('10-2017'!$F$14:$F$44,$A60,'10-2017'!$E$14:$E$44)</f>
        <v>0</v>
      </c>
      <c r="C60" s="137">
        <f>SUMIF('11-2017'!$F$14:$F$44,$A60,'11-2017'!$E$14:$E$44)</f>
        <v>0</v>
      </c>
      <c r="D60" s="137">
        <f>SUMIF('12-2017'!$F$14:$F$44,$A60,'12-2017'!$E$14:$E$44)</f>
        <v>0</v>
      </c>
      <c r="E60" s="137">
        <f>SUMIF('1-2018'!$F$14:$F$44,$A60,'1-2018'!$E$14:$E$44)</f>
        <v>0</v>
      </c>
      <c r="F60" s="137">
        <f>SUMIF('2-2018'!$F$14:$F$44,$A60,'2-2018'!$E$14:$E$44)</f>
        <v>0</v>
      </c>
      <c r="G60" s="137">
        <f>SUMIF('3-2018'!$F$14:$F$44,$A60,'3-2018'!$E$14:$E$44)</f>
        <v>0</v>
      </c>
      <c r="H60" s="137">
        <f>SUMIF('4-2018'!$F$14:$F$44,$A60,'4-2018'!$E$14:$E$44)</f>
        <v>0</v>
      </c>
      <c r="I60" s="137">
        <f>SUMIF('5-2018'!$F$14:$F$44,$A60,'5-2018'!$E$14:$E$44)</f>
        <v>0</v>
      </c>
      <c r="J60" s="137">
        <f>SUMIF('6-2018'!$F$14:$F$44,$A60,'6-2018'!$E$14:$E$44)</f>
        <v>0</v>
      </c>
      <c r="K60" s="137">
        <f>SUMIF('7-2018'!$F$14:$F$44,$A60,'7-2018'!$E$14:$E$44)</f>
        <v>0</v>
      </c>
      <c r="L60" s="137">
        <f>SUMIF('8-2018'!$F$14:$F$44,$A60,'8-2018'!$E$14:$E$44)</f>
        <v>0</v>
      </c>
      <c r="M60" s="137">
        <f>SUMIF('9-2018'!$F$14:$F$44,$A60,'9-2018'!$E$14:$E$44)</f>
        <v>0</v>
      </c>
      <c r="N60" s="138">
        <f t="shared" si="3"/>
        <v>0</v>
      </c>
      <c r="O60" s="2"/>
    </row>
    <row r="61" spans="1:15" ht="12.75">
      <c r="A61" s="135">
        <v>12</v>
      </c>
      <c r="B61" s="137">
        <f>SUMIF('10-2017'!$F$14:$F$44,$A61,'10-2017'!$E$14:$E$44)</f>
        <v>0</v>
      </c>
      <c r="C61" s="137">
        <f>SUMIF('11-2017'!$F$14:$F$44,$A61,'11-2017'!$E$14:$E$44)</f>
        <v>0</v>
      </c>
      <c r="D61" s="137">
        <f>SUMIF('12-2017'!$F$14:$F$44,$A61,'12-2017'!$E$14:$E$44)</f>
        <v>0</v>
      </c>
      <c r="E61" s="137">
        <f>SUMIF('1-2018'!$F$14:$F$44,$A61,'1-2018'!$E$14:$E$44)</f>
        <v>0</v>
      </c>
      <c r="F61" s="137">
        <f>SUMIF('2-2018'!$F$14:$F$44,$A61,'2-2018'!$E$14:$E$44)</f>
        <v>0</v>
      </c>
      <c r="G61" s="137">
        <f>SUMIF('3-2018'!$F$14:$F$44,$A61,'3-2018'!$E$14:$E$44)</f>
        <v>0</v>
      </c>
      <c r="H61" s="137">
        <f>SUMIF('4-2018'!$F$14:$F$44,$A61,'4-2018'!$E$14:$E$44)</f>
        <v>0</v>
      </c>
      <c r="I61" s="137">
        <f>SUMIF('5-2018'!$F$14:$F$44,$A61,'5-2018'!$E$14:$E$44)</f>
        <v>0</v>
      </c>
      <c r="J61" s="137">
        <f>SUMIF('6-2018'!$F$14:$F$44,$A61,'6-2018'!$E$14:$E$44)</f>
        <v>0</v>
      </c>
      <c r="K61" s="137">
        <f>SUMIF('7-2018'!$F$14:$F$44,$A61,'7-2018'!$E$14:$E$44)</f>
        <v>0</v>
      </c>
      <c r="L61" s="137">
        <f>SUMIF('8-2018'!$F$14:$F$44,$A61,'8-2018'!$E$14:$E$44)</f>
        <v>0</v>
      </c>
      <c r="M61" s="137">
        <f>SUMIF('9-2018'!$F$14:$F$44,$A61,'9-2018'!$E$14:$E$44)</f>
        <v>0</v>
      </c>
      <c r="N61" s="138">
        <f t="shared" si="3"/>
        <v>0</v>
      </c>
      <c r="O61" s="2"/>
    </row>
    <row r="62" spans="1:15" ht="12.75">
      <c r="A62" s="133" t="s">
        <v>63</v>
      </c>
      <c r="B62" s="139">
        <f>SUM(B50:B61)</f>
        <v>0</v>
      </c>
      <c r="C62" s="139">
        <f aca="true" t="shared" si="4" ref="C62:N62">SUM(C50:C61)</f>
        <v>0</v>
      </c>
      <c r="D62" s="139">
        <f t="shared" si="4"/>
        <v>0</v>
      </c>
      <c r="E62" s="139">
        <f t="shared" si="4"/>
        <v>0</v>
      </c>
      <c r="F62" s="139">
        <f t="shared" si="4"/>
        <v>0</v>
      </c>
      <c r="G62" s="139">
        <f t="shared" si="4"/>
        <v>0</v>
      </c>
      <c r="H62" s="139">
        <f t="shared" si="4"/>
        <v>0</v>
      </c>
      <c r="I62" s="139">
        <f t="shared" si="4"/>
        <v>0</v>
      </c>
      <c r="J62" s="139">
        <f t="shared" si="4"/>
        <v>0</v>
      </c>
      <c r="K62" s="139">
        <f t="shared" si="4"/>
        <v>0</v>
      </c>
      <c r="L62" s="139">
        <f t="shared" si="4"/>
        <v>0</v>
      </c>
      <c r="M62" s="139">
        <f t="shared" si="4"/>
        <v>0</v>
      </c>
      <c r="N62" s="139">
        <f t="shared" si="4"/>
        <v>0</v>
      </c>
      <c r="O62" s="2"/>
    </row>
    <row r="63" spans="1:15" ht="12.75">
      <c r="A63" s="2"/>
      <c r="B63" s="9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>
      <c r="A66" s="83" t="s">
        <v>14</v>
      </c>
      <c r="B66" s="82"/>
      <c r="C66" s="78"/>
      <c r="D66" s="82"/>
      <c r="E66" s="78"/>
      <c r="F66" s="85"/>
      <c r="G66" s="85"/>
      <c r="H66" s="85"/>
      <c r="I66" s="82"/>
      <c r="J66" s="82"/>
      <c r="K66" s="82"/>
      <c r="L66" s="82"/>
      <c r="M66" s="85"/>
      <c r="N66" s="2"/>
      <c r="O66" s="2"/>
    </row>
    <row r="67" spans="1:15" ht="12.75">
      <c r="A67" s="87" t="str">
        <f>+A30</f>
        <v>I have checked the WP destribution and  to the best of my knowledge the time recorded is correct.</v>
      </c>
      <c r="B67" s="82"/>
      <c r="C67" s="78"/>
      <c r="D67" s="82"/>
      <c r="E67" s="78"/>
      <c r="F67" s="85"/>
      <c r="G67" s="85"/>
      <c r="H67" s="85"/>
      <c r="I67" s="82"/>
      <c r="J67" s="82"/>
      <c r="K67" s="82"/>
      <c r="L67" s="82"/>
      <c r="M67" s="85"/>
      <c r="N67" s="2"/>
      <c r="O67" s="2"/>
    </row>
    <row r="68" spans="1:15" ht="12.75">
      <c r="A68" s="186" t="s">
        <v>56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2"/>
      <c r="O68" s="2"/>
    </row>
    <row r="69" spans="1:15" ht="12.75">
      <c r="A69" s="87" t="s">
        <v>12</v>
      </c>
      <c r="B69" s="184"/>
      <c r="C69" s="184"/>
      <c r="D69" s="184"/>
      <c r="E69" s="140"/>
      <c r="F69" s="85"/>
      <c r="G69" s="85"/>
      <c r="H69" s="85"/>
      <c r="I69" s="78" t="s">
        <v>13</v>
      </c>
      <c r="J69" s="96"/>
      <c r="K69" s="78"/>
      <c r="L69" s="141"/>
      <c r="M69" s="85"/>
      <c r="N69" s="2"/>
      <c r="O69" s="2"/>
    </row>
    <row r="70" spans="1:15" ht="12.75">
      <c r="A70" s="90"/>
      <c r="B70" s="82"/>
      <c r="C70" s="78"/>
      <c r="D70" s="82"/>
      <c r="E70" s="78"/>
      <c r="F70" s="85"/>
      <c r="G70" s="85"/>
      <c r="H70" s="85"/>
      <c r="I70" s="82"/>
      <c r="J70" s="82"/>
      <c r="K70" s="82"/>
      <c r="L70" s="82"/>
      <c r="M70" s="85"/>
      <c r="N70" s="2"/>
      <c r="O70" s="2"/>
    </row>
    <row r="71" spans="1:15" ht="12.75">
      <c r="A71" s="87" t="s">
        <v>1</v>
      </c>
      <c r="B71" s="184"/>
      <c r="C71" s="184"/>
      <c r="D71" s="184"/>
      <c r="E71" s="140"/>
      <c r="F71" s="85"/>
      <c r="G71" s="85"/>
      <c r="H71" s="85"/>
      <c r="I71" s="78" t="s">
        <v>15</v>
      </c>
      <c r="J71" s="95"/>
      <c r="K71" s="78"/>
      <c r="L71" s="81"/>
      <c r="M71" s="85"/>
      <c r="N71" s="2"/>
      <c r="O71" s="2"/>
    </row>
    <row r="72" spans="1:15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s="146" customFormat="1" ht="15">
      <c r="A75" s="144" t="s">
        <v>69</v>
      </c>
      <c r="B75" s="145">
        <f aca="true" t="shared" si="5" ref="B75:N75">+B48-B62</f>
        <v>0</v>
      </c>
      <c r="C75" s="145">
        <f t="shared" si="5"/>
        <v>0</v>
      </c>
      <c r="D75" s="145">
        <f t="shared" si="5"/>
        <v>0</v>
      </c>
      <c r="E75" s="145">
        <f t="shared" si="5"/>
        <v>0</v>
      </c>
      <c r="F75" s="145">
        <f t="shared" si="5"/>
        <v>0</v>
      </c>
      <c r="G75" s="145">
        <f t="shared" si="5"/>
        <v>0</v>
      </c>
      <c r="H75" s="145">
        <f t="shared" si="5"/>
        <v>0</v>
      </c>
      <c r="I75" s="145">
        <f t="shared" si="5"/>
        <v>0</v>
      </c>
      <c r="J75" s="145">
        <f t="shared" si="5"/>
        <v>0</v>
      </c>
      <c r="K75" s="145">
        <f t="shared" si="5"/>
        <v>0</v>
      </c>
      <c r="L75" s="145">
        <f t="shared" si="5"/>
        <v>0</v>
      </c>
      <c r="M75" s="145">
        <f t="shared" si="5"/>
        <v>0</v>
      </c>
      <c r="N75" s="145">
        <f t="shared" si="5"/>
        <v>0</v>
      </c>
      <c r="O75" s="145">
        <f>+N62-'total year'!D25</f>
        <v>0</v>
      </c>
    </row>
    <row r="76" spans="1:15" ht="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</sheetData>
  <sheetProtection password="CC3D" sheet="1"/>
  <mergeCells count="7">
    <mergeCell ref="B71:D71"/>
    <mergeCell ref="E2:H2"/>
    <mergeCell ref="A31:M31"/>
    <mergeCell ref="B32:D32"/>
    <mergeCell ref="B34:D34"/>
    <mergeCell ref="A68:M68"/>
    <mergeCell ref="B69:D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  <rowBreaks count="2" manualBreakCount="2">
    <brk id="35" max="255" man="1"/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6">
      <selection activeCell="N33" sqref="N33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1.140625" style="93" customWidth="1"/>
    <col min="12" max="12" width="11.57421875" style="93" customWidth="1"/>
    <col min="13" max="13" width="13.00390625" style="93" customWidth="1"/>
    <col min="14" max="14" width="10.421875" style="93" customWidth="1"/>
    <col min="15" max="16384" width="9.140625" style="93" customWidth="1"/>
  </cols>
  <sheetData>
    <row r="1" spans="1:14" ht="18.75" customHeight="1">
      <c r="A1" s="236" t="s">
        <v>71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ht="18">
      <c r="A2" s="68"/>
      <c r="B2" s="69" t="s">
        <v>0</v>
      </c>
      <c r="C2" s="107">
        <f>+A14</f>
        <v>43221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50</v>
      </c>
      <c r="C4" s="207" t="str">
        <f>'total year'!C4:E4</f>
        <v>Tel Aviv University </v>
      </c>
      <c r="D4" s="207"/>
      <c r="E4" s="207"/>
      <c r="F4" s="74"/>
      <c r="G4" s="75"/>
      <c r="H4" s="69" t="s">
        <v>42</v>
      </c>
      <c r="I4" s="72"/>
      <c r="J4" s="78"/>
      <c r="K4" s="207">
        <f>IF('total year'!I4=0,"",'total year'!I4)</f>
      </c>
      <c r="L4" s="207"/>
      <c r="M4" s="207"/>
      <c r="N4" s="92"/>
      <c r="O4" s="59" t="s">
        <v>35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43</v>
      </c>
      <c r="Q5" s="60"/>
    </row>
    <row r="6" spans="1:15" ht="18">
      <c r="A6" s="74"/>
      <c r="B6" s="69" t="s">
        <v>1</v>
      </c>
      <c r="C6" s="237" t="str">
        <f>IF('total year'!C6:E6=0," ",'total year'!C6:E6)</f>
        <v> </v>
      </c>
      <c r="D6" s="237"/>
      <c r="E6" s="237"/>
      <c r="F6" s="77"/>
      <c r="G6" s="78"/>
      <c r="H6" s="69" t="s">
        <v>41</v>
      </c>
      <c r="I6" s="72"/>
      <c r="J6" s="78"/>
      <c r="K6" s="207">
        <f>IF('total year'!I6=0,"",'total year'!I6)</f>
      </c>
      <c r="L6" s="207"/>
      <c r="M6" s="207"/>
      <c r="N6" s="78"/>
      <c r="O6" s="60" t="s">
        <v>44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6" t="s">
        <v>2</v>
      </c>
      <c r="D8" s="226"/>
      <c r="E8" s="226"/>
      <c r="F8" s="226"/>
      <c r="G8" s="227"/>
      <c r="H8" s="228"/>
      <c r="I8" s="228"/>
      <c r="J8" s="234" t="s">
        <v>37</v>
      </c>
      <c r="K8" s="234" t="s">
        <v>39</v>
      </c>
      <c r="L8" s="238" t="s">
        <v>31</v>
      </c>
      <c r="M8" s="231" t="s">
        <v>38</v>
      </c>
      <c r="N8" s="231" t="s">
        <v>17</v>
      </c>
    </row>
    <row r="9" spans="1:14" ht="12.75" customHeight="1" thickBot="1">
      <c r="A9" s="97"/>
      <c r="B9" s="100"/>
      <c r="C9" s="214"/>
      <c r="D9" s="215"/>
      <c r="E9" s="214"/>
      <c r="F9" s="215"/>
      <c r="G9" s="114"/>
      <c r="H9" s="117"/>
      <c r="I9" s="232" t="s">
        <v>21</v>
      </c>
      <c r="J9" s="235"/>
      <c r="K9" s="223"/>
      <c r="L9" s="239"/>
      <c r="M9" s="224"/>
      <c r="N9" s="224"/>
    </row>
    <row r="10" spans="1:15" ht="12.75" customHeight="1">
      <c r="A10" s="127"/>
      <c r="B10" s="101" t="s">
        <v>3</v>
      </c>
      <c r="C10" s="216" t="s">
        <v>27</v>
      </c>
      <c r="D10" s="217"/>
      <c r="E10" s="216" t="s">
        <v>28</v>
      </c>
      <c r="F10" s="217"/>
      <c r="G10" s="128" t="s">
        <v>24</v>
      </c>
      <c r="H10" s="127" t="s">
        <v>40</v>
      </c>
      <c r="I10" s="233"/>
      <c r="J10" s="235"/>
      <c r="K10" s="223"/>
      <c r="L10" s="222" t="s">
        <v>51</v>
      </c>
      <c r="M10" s="224"/>
      <c r="N10" s="224"/>
      <c r="O10" s="59" t="s">
        <v>35</v>
      </c>
    </row>
    <row r="11" spans="1:15" ht="14.25" customHeight="1">
      <c r="A11" s="98"/>
      <c r="B11" s="102" t="s">
        <v>49</v>
      </c>
      <c r="C11" s="218" t="str">
        <f>IF('total year'!C11=0," ",'total year'!C11)</f>
        <v> </v>
      </c>
      <c r="D11" s="219"/>
      <c r="E11" s="218" t="str">
        <f>IF('total year'!D11=0," ",'total year'!D11)</f>
        <v> </v>
      </c>
      <c r="F11" s="219"/>
      <c r="G11" s="115" t="str">
        <f>IF('total year'!E11=0," ",'total year'!E11)</f>
        <v> </v>
      </c>
      <c r="H11" s="104" t="str">
        <f>IF('total year'!F11=0," ",'total year'!F11)</f>
        <v> </v>
      </c>
      <c r="I11" s="233"/>
      <c r="J11" s="235"/>
      <c r="K11" s="223"/>
      <c r="L11" s="223"/>
      <c r="M11" s="224"/>
      <c r="N11" s="224"/>
      <c r="O11" s="60" t="s">
        <v>45</v>
      </c>
    </row>
    <row r="12" spans="1:15" ht="17.25" customHeight="1">
      <c r="A12" s="98"/>
      <c r="B12" s="102" t="s">
        <v>55</v>
      </c>
      <c r="C12" s="218" t="str">
        <f>IF('total year'!C12=0," ",'total year'!C12)</f>
        <v> </v>
      </c>
      <c r="D12" s="219"/>
      <c r="E12" s="218" t="str">
        <f>IF('total year'!D12=0," ",'total year'!D12)</f>
        <v> </v>
      </c>
      <c r="F12" s="219"/>
      <c r="G12" s="115" t="str">
        <f>IF('total year'!E12=0," ",'total year'!E12)</f>
        <v> </v>
      </c>
      <c r="H12" s="104" t="str">
        <f>IF('total year'!F12=0," ",'total year'!F12)</f>
        <v> </v>
      </c>
      <c r="I12" s="233"/>
      <c r="J12" s="235"/>
      <c r="K12" s="223"/>
      <c r="L12" s="224"/>
      <c r="M12" s="224"/>
      <c r="N12" s="224"/>
      <c r="O12" s="60" t="s">
        <v>46</v>
      </c>
    </row>
    <row r="13" spans="1:15" ht="17.25" customHeight="1" thickBot="1">
      <c r="A13" s="152"/>
      <c r="B13" s="153"/>
      <c r="C13" s="154" t="s">
        <v>58</v>
      </c>
      <c r="D13" s="155" t="s">
        <v>59</v>
      </c>
      <c r="E13" s="154" t="s">
        <v>58</v>
      </c>
      <c r="F13" s="155" t="s">
        <v>59</v>
      </c>
      <c r="G13" s="156" t="s">
        <v>58</v>
      </c>
      <c r="H13" s="157" t="s">
        <v>58</v>
      </c>
      <c r="I13" s="158" t="s">
        <v>58</v>
      </c>
      <c r="J13" s="158" t="s">
        <v>58</v>
      </c>
      <c r="K13" s="158" t="s">
        <v>58</v>
      </c>
      <c r="L13" s="158" t="s">
        <v>58</v>
      </c>
      <c r="M13" s="158" t="s">
        <v>58</v>
      </c>
      <c r="N13" s="152"/>
      <c r="O13" s="60"/>
    </row>
    <row r="14" spans="1:16" ht="12.75">
      <c r="A14" s="161">
        <v>43221</v>
      </c>
      <c r="B14" s="149" t="str">
        <f>VLOOKUP(WEEKDAY(A14,1),גיליון1!$A$3:$B$9,2,0)</f>
        <v>Tuesday</v>
      </c>
      <c r="C14" s="162"/>
      <c r="D14" s="150"/>
      <c r="E14" s="162"/>
      <c r="F14" s="150"/>
      <c r="G14" s="163"/>
      <c r="H14" s="164"/>
      <c r="I14" s="151">
        <f>+H14+G14+E14+C14</f>
        <v>0</v>
      </c>
      <c r="J14" s="165"/>
      <c r="K14" s="151">
        <f aca="true" t="shared" si="0" ref="K14:K44">+J14+I14</f>
        <v>0</v>
      </c>
      <c r="L14" s="164"/>
      <c r="M14" s="151">
        <f aca="true" t="shared" si="1" ref="M14:M44">+L14+K14</f>
        <v>0</v>
      </c>
      <c r="N14" s="166"/>
      <c r="P14" s="167"/>
    </row>
    <row r="15" spans="1:14" ht="12.75">
      <c r="A15" s="168">
        <f>+A14+1</f>
        <v>43222</v>
      </c>
      <c r="B15" s="103" t="str">
        <f>VLOOKUP(WEEKDAY(A15,1),גיליון1!$A$3:$B$9,2,0)</f>
        <v>Wednesday</v>
      </c>
      <c r="C15" s="169"/>
      <c r="D15" s="113"/>
      <c r="E15" s="169"/>
      <c r="F15" s="113"/>
      <c r="G15" s="170"/>
      <c r="H15" s="171"/>
      <c r="I15" s="105">
        <f aca="true" t="shared" si="2" ref="I15:I44">+H15+G15+E15+C15</f>
        <v>0</v>
      </c>
      <c r="J15" s="172"/>
      <c r="K15" s="105">
        <f t="shared" si="0"/>
        <v>0</v>
      </c>
      <c r="L15" s="171"/>
      <c r="M15" s="105">
        <f t="shared" si="1"/>
        <v>0</v>
      </c>
      <c r="N15" s="173"/>
    </row>
    <row r="16" spans="1:14" ht="12.75">
      <c r="A16" s="168">
        <f aca="true" t="shared" si="3" ref="A16:A44">+A15+1</f>
        <v>43223</v>
      </c>
      <c r="B16" s="103" t="str">
        <f>VLOOKUP(WEEKDAY(A16,1),גיליון1!$A$3:$B$9,2,0)</f>
        <v>Thursday</v>
      </c>
      <c r="C16" s="169"/>
      <c r="D16" s="113"/>
      <c r="E16" s="169"/>
      <c r="F16" s="113"/>
      <c r="G16" s="170"/>
      <c r="H16" s="171"/>
      <c r="I16" s="105">
        <f t="shared" si="2"/>
        <v>0</v>
      </c>
      <c r="J16" s="172"/>
      <c r="K16" s="105">
        <f t="shared" si="0"/>
        <v>0</v>
      </c>
      <c r="L16" s="171"/>
      <c r="M16" s="105">
        <f t="shared" si="1"/>
        <v>0</v>
      </c>
      <c r="N16" s="173"/>
    </row>
    <row r="17" spans="1:15" ht="15">
      <c r="A17" s="174">
        <f t="shared" si="3"/>
        <v>43224</v>
      </c>
      <c r="B17" s="159" t="str">
        <f>VLOOKUP(WEEKDAY(A17,1),גיליון1!$A$3:$B$9,2,0)</f>
        <v>Friday</v>
      </c>
      <c r="C17" s="169"/>
      <c r="D17" s="113"/>
      <c r="E17" s="169"/>
      <c r="F17" s="113"/>
      <c r="G17" s="170"/>
      <c r="H17" s="171"/>
      <c r="I17" s="160">
        <f t="shared" si="2"/>
        <v>0</v>
      </c>
      <c r="J17" s="172"/>
      <c r="K17" s="160">
        <f t="shared" si="0"/>
        <v>0</v>
      </c>
      <c r="L17" s="171"/>
      <c r="M17" s="160">
        <f t="shared" si="1"/>
        <v>0</v>
      </c>
      <c r="N17" s="175"/>
      <c r="O17" s="59" t="s">
        <v>73</v>
      </c>
    </row>
    <row r="18" spans="1:15" ht="15">
      <c r="A18" s="174">
        <f t="shared" si="3"/>
        <v>43225</v>
      </c>
      <c r="B18" s="159" t="str">
        <f>VLOOKUP(WEEKDAY(A18,1),גיליון1!$A$3:$B$9,2,0)</f>
        <v>Saturday</v>
      </c>
      <c r="C18" s="169"/>
      <c r="D18" s="113"/>
      <c r="E18" s="169"/>
      <c r="F18" s="113"/>
      <c r="G18" s="170"/>
      <c r="H18" s="171"/>
      <c r="I18" s="160">
        <f t="shared" si="2"/>
        <v>0</v>
      </c>
      <c r="J18" s="172"/>
      <c r="K18" s="160">
        <f t="shared" si="0"/>
        <v>0</v>
      </c>
      <c r="L18" s="171"/>
      <c r="M18" s="160">
        <f t="shared" si="1"/>
        <v>0</v>
      </c>
      <c r="N18" s="175"/>
      <c r="O18" s="59" t="s">
        <v>74</v>
      </c>
    </row>
    <row r="19" spans="1:15" ht="15">
      <c r="A19" s="168">
        <f t="shared" si="3"/>
        <v>43226</v>
      </c>
      <c r="B19" s="103" t="str">
        <f>VLOOKUP(WEEKDAY(A19,1),גיליון1!$A$3:$B$9,2,0)</f>
        <v>Sunday</v>
      </c>
      <c r="C19" s="169"/>
      <c r="D19" s="113"/>
      <c r="E19" s="169"/>
      <c r="F19" s="113"/>
      <c r="G19" s="170"/>
      <c r="H19" s="171"/>
      <c r="I19" s="105">
        <f t="shared" si="2"/>
        <v>0</v>
      </c>
      <c r="J19" s="172"/>
      <c r="K19" s="105">
        <f t="shared" si="0"/>
        <v>0</v>
      </c>
      <c r="L19" s="171"/>
      <c r="M19" s="105">
        <f t="shared" si="1"/>
        <v>0</v>
      </c>
      <c r="N19" s="173"/>
      <c r="O19" s="59" t="s">
        <v>72</v>
      </c>
    </row>
    <row r="20" spans="1:14" ht="12.75">
      <c r="A20" s="168">
        <f t="shared" si="3"/>
        <v>43227</v>
      </c>
      <c r="B20" s="103" t="str">
        <f>VLOOKUP(WEEKDAY(A20,1),גיליון1!$A$3:$B$9,2,0)</f>
        <v>Monday</v>
      </c>
      <c r="C20" s="169"/>
      <c r="D20" s="113"/>
      <c r="E20" s="169"/>
      <c r="F20" s="113"/>
      <c r="G20" s="170"/>
      <c r="H20" s="171"/>
      <c r="I20" s="105">
        <f t="shared" si="2"/>
        <v>0</v>
      </c>
      <c r="J20" s="172"/>
      <c r="K20" s="105">
        <f t="shared" si="0"/>
        <v>0</v>
      </c>
      <c r="L20" s="171"/>
      <c r="M20" s="105">
        <f t="shared" si="1"/>
        <v>0</v>
      </c>
      <c r="N20" s="173"/>
    </row>
    <row r="21" spans="1:14" ht="12.75">
      <c r="A21" s="168">
        <f t="shared" si="3"/>
        <v>43228</v>
      </c>
      <c r="B21" s="103" t="str">
        <f>VLOOKUP(WEEKDAY(A21,1),גיליון1!$A$3:$B$9,2,0)</f>
        <v>Tuesday</v>
      </c>
      <c r="C21" s="169"/>
      <c r="D21" s="113"/>
      <c r="E21" s="169"/>
      <c r="F21" s="113"/>
      <c r="G21" s="170"/>
      <c r="H21" s="171"/>
      <c r="I21" s="105">
        <f t="shared" si="2"/>
        <v>0</v>
      </c>
      <c r="J21" s="172"/>
      <c r="K21" s="105">
        <f t="shared" si="0"/>
        <v>0</v>
      </c>
      <c r="L21" s="171"/>
      <c r="M21" s="105">
        <f t="shared" si="1"/>
        <v>0</v>
      </c>
      <c r="N21" s="173"/>
    </row>
    <row r="22" spans="1:14" ht="12.75">
      <c r="A22" s="168">
        <f t="shared" si="3"/>
        <v>43229</v>
      </c>
      <c r="B22" s="103" t="str">
        <f>VLOOKUP(WEEKDAY(A22,1),גיליון1!$A$3:$B$9,2,0)</f>
        <v>Wednesday</v>
      </c>
      <c r="C22" s="169"/>
      <c r="D22" s="113"/>
      <c r="E22" s="169"/>
      <c r="F22" s="113"/>
      <c r="G22" s="170"/>
      <c r="H22" s="171"/>
      <c r="I22" s="105">
        <f t="shared" si="2"/>
        <v>0</v>
      </c>
      <c r="J22" s="172"/>
      <c r="K22" s="105">
        <f t="shared" si="0"/>
        <v>0</v>
      </c>
      <c r="L22" s="171"/>
      <c r="M22" s="105">
        <f t="shared" si="1"/>
        <v>0</v>
      </c>
      <c r="N22" s="173"/>
    </row>
    <row r="23" spans="1:14" ht="12.75">
      <c r="A23" s="168">
        <f t="shared" si="3"/>
        <v>43230</v>
      </c>
      <c r="B23" s="103" t="str">
        <f>VLOOKUP(WEEKDAY(A23,1),גיליון1!$A$3:$B$9,2,0)</f>
        <v>Thursday</v>
      </c>
      <c r="C23" s="169"/>
      <c r="D23" s="113"/>
      <c r="E23" s="169"/>
      <c r="F23" s="113"/>
      <c r="G23" s="170"/>
      <c r="H23" s="171"/>
      <c r="I23" s="105">
        <f t="shared" si="2"/>
        <v>0</v>
      </c>
      <c r="J23" s="172"/>
      <c r="K23" s="105">
        <f t="shared" si="0"/>
        <v>0</v>
      </c>
      <c r="L23" s="171"/>
      <c r="M23" s="105">
        <f t="shared" si="1"/>
        <v>0</v>
      </c>
      <c r="N23" s="173"/>
    </row>
    <row r="24" spans="1:14" ht="12.75">
      <c r="A24" s="174">
        <f t="shared" si="3"/>
        <v>43231</v>
      </c>
      <c r="B24" s="159" t="str">
        <f>VLOOKUP(WEEKDAY(A24,1),גיליון1!$A$3:$B$9,2,0)</f>
        <v>Friday</v>
      </c>
      <c r="C24" s="169"/>
      <c r="D24" s="113"/>
      <c r="E24" s="169"/>
      <c r="F24" s="113"/>
      <c r="G24" s="170"/>
      <c r="H24" s="171"/>
      <c r="I24" s="160">
        <f t="shared" si="2"/>
        <v>0</v>
      </c>
      <c r="J24" s="172"/>
      <c r="K24" s="160">
        <f t="shared" si="0"/>
        <v>0</v>
      </c>
      <c r="L24" s="171"/>
      <c r="M24" s="160">
        <f t="shared" si="1"/>
        <v>0</v>
      </c>
      <c r="N24" s="175"/>
    </row>
    <row r="25" spans="1:14" ht="12.75">
      <c r="A25" s="174">
        <f t="shared" si="3"/>
        <v>43232</v>
      </c>
      <c r="B25" s="159" t="str">
        <f>VLOOKUP(WEEKDAY(A25,1),גיליון1!$A$3:$B$9,2,0)</f>
        <v>Saturday</v>
      </c>
      <c r="C25" s="169"/>
      <c r="D25" s="113"/>
      <c r="E25" s="169"/>
      <c r="F25" s="113"/>
      <c r="G25" s="170"/>
      <c r="H25" s="171"/>
      <c r="I25" s="160">
        <f t="shared" si="2"/>
        <v>0</v>
      </c>
      <c r="J25" s="172"/>
      <c r="K25" s="160">
        <f t="shared" si="0"/>
        <v>0</v>
      </c>
      <c r="L25" s="171"/>
      <c r="M25" s="160">
        <f t="shared" si="1"/>
        <v>0</v>
      </c>
      <c r="N25" s="175"/>
    </row>
    <row r="26" spans="1:14" ht="12.75">
      <c r="A26" s="168">
        <f t="shared" si="3"/>
        <v>43233</v>
      </c>
      <c r="B26" s="103" t="str">
        <f>VLOOKUP(WEEKDAY(A26,1),גיליון1!$A$3:$B$9,2,0)</f>
        <v>Sunday</v>
      </c>
      <c r="C26" s="169"/>
      <c r="D26" s="113"/>
      <c r="E26" s="169"/>
      <c r="F26" s="113"/>
      <c r="G26" s="170"/>
      <c r="H26" s="171"/>
      <c r="I26" s="105">
        <f t="shared" si="2"/>
        <v>0</v>
      </c>
      <c r="J26" s="172"/>
      <c r="K26" s="105">
        <f t="shared" si="0"/>
        <v>0</v>
      </c>
      <c r="L26" s="171"/>
      <c r="M26" s="105">
        <f t="shared" si="1"/>
        <v>0</v>
      </c>
      <c r="N26" s="173"/>
    </row>
    <row r="27" spans="1:14" ht="12.75">
      <c r="A27" s="168">
        <f t="shared" si="3"/>
        <v>43234</v>
      </c>
      <c r="B27" s="103" t="str">
        <f>VLOOKUP(WEEKDAY(A27,1),גיליון1!$A$3:$B$9,2,0)</f>
        <v>Monday</v>
      </c>
      <c r="C27" s="169"/>
      <c r="D27" s="113"/>
      <c r="E27" s="169"/>
      <c r="F27" s="113"/>
      <c r="G27" s="170"/>
      <c r="H27" s="171"/>
      <c r="I27" s="105">
        <f t="shared" si="2"/>
        <v>0</v>
      </c>
      <c r="J27" s="172"/>
      <c r="K27" s="105">
        <f t="shared" si="0"/>
        <v>0</v>
      </c>
      <c r="L27" s="171"/>
      <c r="M27" s="105">
        <f t="shared" si="1"/>
        <v>0</v>
      </c>
      <c r="N27" s="173"/>
    </row>
    <row r="28" spans="1:14" ht="12.75">
      <c r="A28" s="168">
        <f t="shared" si="3"/>
        <v>43235</v>
      </c>
      <c r="B28" s="103" t="str">
        <f>VLOOKUP(WEEKDAY(A28,1),גיליון1!$A$3:$B$9,2,0)</f>
        <v>Tuesday</v>
      </c>
      <c r="C28" s="169"/>
      <c r="D28" s="113"/>
      <c r="E28" s="169"/>
      <c r="F28" s="113"/>
      <c r="G28" s="170"/>
      <c r="H28" s="171"/>
      <c r="I28" s="105">
        <f t="shared" si="2"/>
        <v>0</v>
      </c>
      <c r="J28" s="172"/>
      <c r="K28" s="105">
        <f t="shared" si="0"/>
        <v>0</v>
      </c>
      <c r="L28" s="171"/>
      <c r="M28" s="105">
        <f t="shared" si="1"/>
        <v>0</v>
      </c>
      <c r="N28" s="173"/>
    </row>
    <row r="29" spans="1:14" ht="12.75">
      <c r="A29" s="168">
        <f t="shared" si="3"/>
        <v>43236</v>
      </c>
      <c r="B29" s="103" t="str">
        <f>VLOOKUP(WEEKDAY(A29,1),גיליון1!$A$3:$B$9,2,0)</f>
        <v>Wednesday</v>
      </c>
      <c r="C29" s="169"/>
      <c r="D29" s="113"/>
      <c r="E29" s="169"/>
      <c r="F29" s="113"/>
      <c r="G29" s="170"/>
      <c r="H29" s="171"/>
      <c r="I29" s="105">
        <f t="shared" si="2"/>
        <v>0</v>
      </c>
      <c r="J29" s="172"/>
      <c r="K29" s="105">
        <f t="shared" si="0"/>
        <v>0</v>
      </c>
      <c r="L29" s="171"/>
      <c r="M29" s="105">
        <f t="shared" si="1"/>
        <v>0</v>
      </c>
      <c r="N29" s="173"/>
    </row>
    <row r="30" spans="1:14" ht="12.75">
      <c r="A30" s="168">
        <f t="shared" si="3"/>
        <v>43237</v>
      </c>
      <c r="B30" s="103" t="str">
        <f>VLOOKUP(WEEKDAY(A30,1),גיליון1!$A$3:$B$9,2,0)</f>
        <v>Thursday</v>
      </c>
      <c r="C30" s="169"/>
      <c r="D30" s="113"/>
      <c r="E30" s="169"/>
      <c r="F30" s="113"/>
      <c r="G30" s="170"/>
      <c r="H30" s="171"/>
      <c r="I30" s="105">
        <f t="shared" si="2"/>
        <v>0</v>
      </c>
      <c r="J30" s="172"/>
      <c r="K30" s="105">
        <f t="shared" si="0"/>
        <v>0</v>
      </c>
      <c r="L30" s="171"/>
      <c r="M30" s="105">
        <f t="shared" si="1"/>
        <v>0</v>
      </c>
      <c r="N30" s="173"/>
    </row>
    <row r="31" spans="1:14" ht="12.75">
      <c r="A31" s="174">
        <f t="shared" si="3"/>
        <v>43238</v>
      </c>
      <c r="B31" s="159" t="str">
        <f>VLOOKUP(WEEKDAY(A31,1),גיליון1!$A$3:$B$9,2,0)</f>
        <v>Friday</v>
      </c>
      <c r="C31" s="169"/>
      <c r="D31" s="113"/>
      <c r="E31" s="169"/>
      <c r="F31" s="113"/>
      <c r="G31" s="170"/>
      <c r="H31" s="171"/>
      <c r="I31" s="160">
        <f t="shared" si="2"/>
        <v>0</v>
      </c>
      <c r="J31" s="172"/>
      <c r="K31" s="160">
        <f t="shared" si="0"/>
        <v>0</v>
      </c>
      <c r="L31" s="171"/>
      <c r="M31" s="160">
        <f t="shared" si="1"/>
        <v>0</v>
      </c>
      <c r="N31" s="175"/>
    </row>
    <row r="32" spans="1:14" ht="12.75">
      <c r="A32" s="174">
        <f t="shared" si="3"/>
        <v>43239</v>
      </c>
      <c r="B32" s="159" t="str">
        <f>VLOOKUP(WEEKDAY(A32,1),גיליון1!$A$3:$B$9,2,0)</f>
        <v>Saturday</v>
      </c>
      <c r="C32" s="169"/>
      <c r="D32" s="113"/>
      <c r="E32" s="169"/>
      <c r="F32" s="113"/>
      <c r="G32" s="170"/>
      <c r="H32" s="171"/>
      <c r="I32" s="160">
        <f t="shared" si="2"/>
        <v>0</v>
      </c>
      <c r="J32" s="172"/>
      <c r="K32" s="160">
        <f t="shared" si="0"/>
        <v>0</v>
      </c>
      <c r="L32" s="171"/>
      <c r="M32" s="160">
        <f t="shared" si="1"/>
        <v>0</v>
      </c>
      <c r="N32" s="175" t="s">
        <v>82</v>
      </c>
    </row>
    <row r="33" spans="1:14" ht="12.75">
      <c r="A33" s="168">
        <f t="shared" si="3"/>
        <v>43240</v>
      </c>
      <c r="B33" s="103" t="str">
        <f>VLOOKUP(WEEKDAY(A33,1),גיליון1!$A$3:$B$9,2,0)</f>
        <v>Sunday</v>
      </c>
      <c r="C33" s="169"/>
      <c r="D33" s="113"/>
      <c r="E33" s="169"/>
      <c r="F33" s="113"/>
      <c r="G33" s="170"/>
      <c r="H33" s="171"/>
      <c r="I33" s="105">
        <f t="shared" si="2"/>
        <v>0</v>
      </c>
      <c r="J33" s="172"/>
      <c r="K33" s="105">
        <f t="shared" si="0"/>
        <v>0</v>
      </c>
      <c r="L33" s="171"/>
      <c r="M33" s="105">
        <f t="shared" si="1"/>
        <v>0</v>
      </c>
      <c r="N33" s="173" t="s">
        <v>83</v>
      </c>
    </row>
    <row r="34" spans="1:14" ht="12.75">
      <c r="A34" s="168">
        <f t="shared" si="3"/>
        <v>43241</v>
      </c>
      <c r="B34" s="103" t="str">
        <f>VLOOKUP(WEEKDAY(A34,1),גיליון1!$A$3:$B$9,2,0)</f>
        <v>Monday</v>
      </c>
      <c r="C34" s="169"/>
      <c r="D34" s="113"/>
      <c r="E34" s="169"/>
      <c r="F34" s="113"/>
      <c r="G34" s="170"/>
      <c r="H34" s="171"/>
      <c r="I34" s="105">
        <f t="shared" si="2"/>
        <v>0</v>
      </c>
      <c r="J34" s="172"/>
      <c r="K34" s="105">
        <f t="shared" si="0"/>
        <v>0</v>
      </c>
      <c r="L34" s="171"/>
      <c r="M34" s="105">
        <f t="shared" si="1"/>
        <v>0</v>
      </c>
      <c r="N34" s="173"/>
    </row>
    <row r="35" spans="1:14" ht="12.75">
      <c r="A35" s="168">
        <f t="shared" si="3"/>
        <v>43242</v>
      </c>
      <c r="B35" s="103" t="str">
        <f>VLOOKUP(WEEKDAY(A35,1),גיליון1!$A$3:$B$9,2,0)</f>
        <v>Tuesday</v>
      </c>
      <c r="C35" s="169"/>
      <c r="D35" s="113"/>
      <c r="E35" s="169"/>
      <c r="F35" s="113"/>
      <c r="G35" s="170"/>
      <c r="H35" s="171"/>
      <c r="I35" s="105">
        <f t="shared" si="2"/>
        <v>0</v>
      </c>
      <c r="J35" s="172"/>
      <c r="K35" s="105">
        <f t="shared" si="0"/>
        <v>0</v>
      </c>
      <c r="L35" s="171"/>
      <c r="M35" s="105">
        <f t="shared" si="1"/>
        <v>0</v>
      </c>
      <c r="N35" s="173"/>
    </row>
    <row r="36" spans="1:14" ht="12.75">
      <c r="A36" s="168">
        <f t="shared" si="3"/>
        <v>43243</v>
      </c>
      <c r="B36" s="103" t="str">
        <f>VLOOKUP(WEEKDAY(A36,1),גיליון1!$A$3:$B$9,2,0)</f>
        <v>Wednesday</v>
      </c>
      <c r="C36" s="169"/>
      <c r="D36" s="113"/>
      <c r="E36" s="169"/>
      <c r="F36" s="113"/>
      <c r="G36" s="170"/>
      <c r="H36" s="171"/>
      <c r="I36" s="105">
        <f t="shared" si="2"/>
        <v>0</v>
      </c>
      <c r="J36" s="172"/>
      <c r="K36" s="105">
        <f t="shared" si="0"/>
        <v>0</v>
      </c>
      <c r="L36" s="171"/>
      <c r="M36" s="105">
        <f t="shared" si="1"/>
        <v>0</v>
      </c>
      <c r="N36" s="173"/>
    </row>
    <row r="37" spans="1:14" ht="12.75">
      <c r="A37" s="168">
        <f t="shared" si="3"/>
        <v>43244</v>
      </c>
      <c r="B37" s="103" t="str">
        <f>VLOOKUP(WEEKDAY(A37,1),גיליון1!$A$3:$B$9,2,0)</f>
        <v>Thursday</v>
      </c>
      <c r="C37" s="169"/>
      <c r="D37" s="113"/>
      <c r="E37" s="169"/>
      <c r="F37" s="113"/>
      <c r="G37" s="170"/>
      <c r="H37" s="171"/>
      <c r="I37" s="105">
        <f t="shared" si="2"/>
        <v>0</v>
      </c>
      <c r="J37" s="172"/>
      <c r="K37" s="105">
        <f t="shared" si="0"/>
        <v>0</v>
      </c>
      <c r="L37" s="171"/>
      <c r="M37" s="105">
        <f t="shared" si="1"/>
        <v>0</v>
      </c>
      <c r="N37" s="173"/>
    </row>
    <row r="38" spans="1:14" ht="12.75">
      <c r="A38" s="174">
        <f t="shared" si="3"/>
        <v>43245</v>
      </c>
      <c r="B38" s="159" t="str">
        <f>VLOOKUP(WEEKDAY(A38,1),גיליון1!$A$3:$B$9,2,0)</f>
        <v>Friday</v>
      </c>
      <c r="C38" s="169"/>
      <c r="D38" s="113"/>
      <c r="E38" s="169"/>
      <c r="F38" s="113"/>
      <c r="G38" s="170"/>
      <c r="H38" s="171"/>
      <c r="I38" s="160">
        <f t="shared" si="2"/>
        <v>0</v>
      </c>
      <c r="J38" s="172"/>
      <c r="K38" s="160">
        <f t="shared" si="0"/>
        <v>0</v>
      </c>
      <c r="L38" s="171"/>
      <c r="M38" s="160">
        <f t="shared" si="1"/>
        <v>0</v>
      </c>
      <c r="N38" s="175"/>
    </row>
    <row r="39" spans="1:14" ht="12.75">
      <c r="A39" s="174">
        <f t="shared" si="3"/>
        <v>43246</v>
      </c>
      <c r="B39" s="159" t="str">
        <f>VLOOKUP(WEEKDAY(A39,1),גיליון1!$A$3:$B$9,2,0)</f>
        <v>Saturday</v>
      </c>
      <c r="C39" s="169"/>
      <c r="D39" s="113"/>
      <c r="E39" s="169"/>
      <c r="F39" s="113"/>
      <c r="G39" s="170"/>
      <c r="H39" s="171"/>
      <c r="I39" s="160">
        <f t="shared" si="2"/>
        <v>0</v>
      </c>
      <c r="J39" s="172"/>
      <c r="K39" s="160">
        <f t="shared" si="0"/>
        <v>0</v>
      </c>
      <c r="L39" s="171"/>
      <c r="M39" s="160">
        <f t="shared" si="1"/>
        <v>0</v>
      </c>
      <c r="N39" s="175"/>
    </row>
    <row r="40" spans="1:14" ht="12.75">
      <c r="A40" s="168">
        <f t="shared" si="3"/>
        <v>43247</v>
      </c>
      <c r="B40" s="103" t="str">
        <f>VLOOKUP(WEEKDAY(A40,1),גיליון1!$A$3:$B$9,2,0)</f>
        <v>Sunday</v>
      </c>
      <c r="C40" s="169"/>
      <c r="D40" s="113"/>
      <c r="E40" s="169"/>
      <c r="F40" s="113"/>
      <c r="G40" s="170"/>
      <c r="H40" s="171"/>
      <c r="I40" s="105">
        <f t="shared" si="2"/>
        <v>0</v>
      </c>
      <c r="J40" s="172"/>
      <c r="K40" s="105">
        <f t="shared" si="0"/>
        <v>0</v>
      </c>
      <c r="L40" s="171"/>
      <c r="M40" s="105">
        <f t="shared" si="1"/>
        <v>0</v>
      </c>
      <c r="N40" s="173"/>
    </row>
    <row r="41" spans="1:14" ht="12.75">
      <c r="A41" s="168">
        <f t="shared" si="3"/>
        <v>43248</v>
      </c>
      <c r="B41" s="103" t="str">
        <f>VLOOKUP(WEEKDAY(A41,1),גיליון1!$A$3:$B$9,2,0)</f>
        <v>Monday</v>
      </c>
      <c r="C41" s="169"/>
      <c r="D41" s="113"/>
      <c r="E41" s="169"/>
      <c r="F41" s="113"/>
      <c r="G41" s="170"/>
      <c r="H41" s="171"/>
      <c r="I41" s="105">
        <f t="shared" si="2"/>
        <v>0</v>
      </c>
      <c r="J41" s="172"/>
      <c r="K41" s="105">
        <f t="shared" si="0"/>
        <v>0</v>
      </c>
      <c r="L41" s="171"/>
      <c r="M41" s="105">
        <f t="shared" si="1"/>
        <v>0</v>
      </c>
      <c r="N41" s="173"/>
    </row>
    <row r="42" spans="1:14" ht="12.75">
      <c r="A42" s="168">
        <f t="shared" si="3"/>
        <v>43249</v>
      </c>
      <c r="B42" s="103" t="str">
        <f>VLOOKUP(WEEKDAY(A42,1),גיליון1!$A$3:$B$9,2,0)</f>
        <v>Tuesday</v>
      </c>
      <c r="C42" s="169"/>
      <c r="D42" s="113"/>
      <c r="E42" s="169"/>
      <c r="F42" s="113"/>
      <c r="G42" s="170"/>
      <c r="H42" s="171"/>
      <c r="I42" s="105">
        <f t="shared" si="2"/>
        <v>0</v>
      </c>
      <c r="J42" s="172"/>
      <c r="K42" s="105">
        <f t="shared" si="0"/>
        <v>0</v>
      </c>
      <c r="L42" s="171"/>
      <c r="M42" s="105">
        <f t="shared" si="1"/>
        <v>0</v>
      </c>
      <c r="N42" s="173"/>
    </row>
    <row r="43" spans="1:14" ht="12.75">
      <c r="A43" s="168">
        <f t="shared" si="3"/>
        <v>43250</v>
      </c>
      <c r="B43" s="103" t="str">
        <f>VLOOKUP(WEEKDAY(A43,1),גיליון1!$A$3:$B$9,2,0)</f>
        <v>Wednesday</v>
      </c>
      <c r="C43" s="169"/>
      <c r="D43" s="113"/>
      <c r="E43" s="169"/>
      <c r="F43" s="113"/>
      <c r="G43" s="170"/>
      <c r="H43" s="171"/>
      <c r="I43" s="105">
        <f t="shared" si="2"/>
        <v>0</v>
      </c>
      <c r="J43" s="172"/>
      <c r="K43" s="105">
        <f t="shared" si="0"/>
        <v>0</v>
      </c>
      <c r="L43" s="171"/>
      <c r="M43" s="105">
        <f t="shared" si="1"/>
        <v>0</v>
      </c>
      <c r="N43" s="173"/>
    </row>
    <row r="44" spans="1:14" ht="13.5" thickBot="1">
      <c r="A44" s="168">
        <f t="shared" si="3"/>
        <v>43251</v>
      </c>
      <c r="B44" s="103" t="str">
        <f>VLOOKUP(WEEKDAY(A44,1),גיליון1!$A$3:$B$9,2,0)</f>
        <v>Thursday</v>
      </c>
      <c r="C44" s="169"/>
      <c r="D44" s="113"/>
      <c r="E44" s="169"/>
      <c r="F44" s="113"/>
      <c r="G44" s="170"/>
      <c r="H44" s="171"/>
      <c r="I44" s="105">
        <f t="shared" si="2"/>
        <v>0</v>
      </c>
      <c r="J44" s="172"/>
      <c r="K44" s="105">
        <f t="shared" si="0"/>
        <v>0</v>
      </c>
      <c r="L44" s="171"/>
      <c r="M44" s="105">
        <f t="shared" si="1"/>
        <v>0</v>
      </c>
      <c r="N44" s="173"/>
    </row>
    <row r="45" spans="1:14" ht="13.5" thickBot="1">
      <c r="A45" s="229" t="s">
        <v>11</v>
      </c>
      <c r="B45" s="230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6" t="s">
        <v>34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</row>
    <row r="47" spans="1:14" ht="42" customHeight="1">
      <c r="A47" s="221" t="s">
        <v>25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30</v>
      </c>
      <c r="C50" s="225"/>
      <c r="D50" s="225"/>
      <c r="E50" s="225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32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6" t="s">
        <v>56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</row>
    <row r="55" spans="1:14" ht="12.75">
      <c r="A55" s="140"/>
      <c r="B55" s="87" t="s">
        <v>12</v>
      </c>
      <c r="C55" s="220"/>
      <c r="D55" s="220"/>
      <c r="E55" s="220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20"/>
      <c r="D57" s="220"/>
      <c r="E57" s="220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7"/>
      <c r="B58" s="178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7"/>
      <c r="B59" s="178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92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9">
      <selection activeCell="J28" sqref="J28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1.00390625" style="93" customWidth="1"/>
    <col min="12" max="12" width="11.57421875" style="93" customWidth="1"/>
    <col min="13" max="13" width="13.00390625" style="93" customWidth="1"/>
    <col min="14" max="16384" width="9.140625" style="93" customWidth="1"/>
  </cols>
  <sheetData>
    <row r="1" spans="1:14" ht="18.75" customHeight="1">
      <c r="A1" s="236" t="s">
        <v>71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ht="18">
      <c r="A2" s="68"/>
      <c r="B2" s="69" t="s">
        <v>0</v>
      </c>
      <c r="C2" s="107">
        <f>+A14</f>
        <v>43252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50</v>
      </c>
      <c r="C4" s="207" t="str">
        <f>'total year'!C4:E4</f>
        <v>Tel Aviv University </v>
      </c>
      <c r="D4" s="207"/>
      <c r="E4" s="207"/>
      <c r="F4" s="74"/>
      <c r="G4" s="75"/>
      <c r="H4" s="69" t="s">
        <v>42</v>
      </c>
      <c r="I4" s="72"/>
      <c r="J4" s="78"/>
      <c r="K4" s="207">
        <f>IF('total year'!I4=0,"",'total year'!I4)</f>
      </c>
      <c r="L4" s="207"/>
      <c r="M4" s="207"/>
      <c r="N4" s="92"/>
      <c r="O4" s="59" t="s">
        <v>35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43</v>
      </c>
      <c r="Q5" s="60"/>
    </row>
    <row r="6" spans="1:15" ht="18">
      <c r="A6" s="74"/>
      <c r="B6" s="69" t="s">
        <v>1</v>
      </c>
      <c r="C6" s="237" t="str">
        <f>IF('total year'!C6:E6=0," ",'total year'!C6:E6)</f>
        <v> </v>
      </c>
      <c r="D6" s="237"/>
      <c r="E6" s="237"/>
      <c r="F6" s="77"/>
      <c r="G6" s="78"/>
      <c r="H6" s="69" t="s">
        <v>41</v>
      </c>
      <c r="I6" s="72"/>
      <c r="J6" s="78"/>
      <c r="K6" s="207">
        <f>IF('total year'!I6=0,"",'total year'!I6)</f>
      </c>
      <c r="L6" s="207"/>
      <c r="M6" s="207"/>
      <c r="N6" s="78"/>
      <c r="O6" s="60" t="s">
        <v>44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6" t="s">
        <v>2</v>
      </c>
      <c r="D8" s="226"/>
      <c r="E8" s="226"/>
      <c r="F8" s="226"/>
      <c r="G8" s="227"/>
      <c r="H8" s="228"/>
      <c r="I8" s="228"/>
      <c r="J8" s="234" t="s">
        <v>37</v>
      </c>
      <c r="K8" s="234" t="s">
        <v>39</v>
      </c>
      <c r="L8" s="238" t="s">
        <v>31</v>
      </c>
      <c r="M8" s="231" t="s">
        <v>38</v>
      </c>
      <c r="N8" s="231" t="s">
        <v>17</v>
      </c>
    </row>
    <row r="9" spans="1:14" ht="12.75" customHeight="1" thickBot="1">
      <c r="A9" s="97"/>
      <c r="B9" s="100"/>
      <c r="C9" s="214"/>
      <c r="D9" s="215"/>
      <c r="E9" s="214"/>
      <c r="F9" s="215"/>
      <c r="G9" s="114"/>
      <c r="H9" s="117"/>
      <c r="I9" s="232" t="s">
        <v>21</v>
      </c>
      <c r="J9" s="235"/>
      <c r="K9" s="223"/>
      <c r="L9" s="239"/>
      <c r="M9" s="224"/>
      <c r="N9" s="224"/>
    </row>
    <row r="10" spans="1:15" ht="12.75" customHeight="1">
      <c r="A10" s="127"/>
      <c r="B10" s="101" t="s">
        <v>3</v>
      </c>
      <c r="C10" s="216" t="s">
        <v>27</v>
      </c>
      <c r="D10" s="217"/>
      <c r="E10" s="216" t="s">
        <v>28</v>
      </c>
      <c r="F10" s="217"/>
      <c r="G10" s="128" t="s">
        <v>24</v>
      </c>
      <c r="H10" s="127" t="s">
        <v>40</v>
      </c>
      <c r="I10" s="233"/>
      <c r="J10" s="235"/>
      <c r="K10" s="223"/>
      <c r="L10" s="222" t="s">
        <v>51</v>
      </c>
      <c r="M10" s="224"/>
      <c r="N10" s="224"/>
      <c r="O10" s="59" t="s">
        <v>35</v>
      </c>
    </row>
    <row r="11" spans="1:15" ht="14.25" customHeight="1">
      <c r="A11" s="98"/>
      <c r="B11" s="102" t="s">
        <v>49</v>
      </c>
      <c r="C11" s="218" t="str">
        <f>IF('total year'!C11=0," ",'total year'!C11)</f>
        <v> </v>
      </c>
      <c r="D11" s="219"/>
      <c r="E11" s="218" t="str">
        <f>IF('total year'!D11=0," ",'total year'!D11)</f>
        <v> </v>
      </c>
      <c r="F11" s="219"/>
      <c r="G11" s="115" t="str">
        <f>IF('total year'!E11=0," ",'total year'!E11)</f>
        <v> </v>
      </c>
      <c r="H11" s="104" t="str">
        <f>IF('total year'!F11=0," ",'total year'!F11)</f>
        <v> </v>
      </c>
      <c r="I11" s="233"/>
      <c r="J11" s="235"/>
      <c r="K11" s="223"/>
      <c r="L11" s="223"/>
      <c r="M11" s="224"/>
      <c r="N11" s="224"/>
      <c r="O11" s="60" t="s">
        <v>45</v>
      </c>
    </row>
    <row r="12" spans="1:15" ht="17.25" customHeight="1">
      <c r="A12" s="98"/>
      <c r="B12" s="102" t="s">
        <v>55</v>
      </c>
      <c r="C12" s="218" t="str">
        <f>IF('total year'!C12=0," ",'total year'!C12)</f>
        <v> </v>
      </c>
      <c r="D12" s="219"/>
      <c r="E12" s="218" t="str">
        <f>IF('total year'!D12=0," ",'total year'!D12)</f>
        <v> </v>
      </c>
      <c r="F12" s="219"/>
      <c r="G12" s="115" t="str">
        <f>IF('total year'!E12=0," ",'total year'!E12)</f>
        <v> </v>
      </c>
      <c r="H12" s="104" t="str">
        <f>IF('total year'!F12=0," ",'total year'!F12)</f>
        <v> </v>
      </c>
      <c r="I12" s="233"/>
      <c r="J12" s="235"/>
      <c r="K12" s="223"/>
      <c r="L12" s="224"/>
      <c r="M12" s="224"/>
      <c r="N12" s="224"/>
      <c r="O12" s="60" t="s">
        <v>46</v>
      </c>
    </row>
    <row r="13" spans="1:15" ht="17.25" customHeight="1" thickBot="1">
      <c r="A13" s="152"/>
      <c r="B13" s="153"/>
      <c r="C13" s="154" t="s">
        <v>58</v>
      </c>
      <c r="D13" s="155" t="s">
        <v>59</v>
      </c>
      <c r="E13" s="154" t="s">
        <v>58</v>
      </c>
      <c r="F13" s="155" t="s">
        <v>59</v>
      </c>
      <c r="G13" s="156" t="s">
        <v>58</v>
      </c>
      <c r="H13" s="157" t="s">
        <v>58</v>
      </c>
      <c r="I13" s="158" t="s">
        <v>58</v>
      </c>
      <c r="J13" s="158" t="s">
        <v>58</v>
      </c>
      <c r="K13" s="158" t="s">
        <v>58</v>
      </c>
      <c r="L13" s="158" t="s">
        <v>58</v>
      </c>
      <c r="M13" s="158" t="s">
        <v>58</v>
      </c>
      <c r="N13" s="152"/>
      <c r="O13" s="60"/>
    </row>
    <row r="14" spans="1:16" ht="12.75">
      <c r="A14" s="180">
        <v>43252</v>
      </c>
      <c r="B14" s="181" t="str">
        <f>VLOOKUP(WEEKDAY(A14,1),גיליון1!$A$3:$B$9,2,0)</f>
        <v>Friday</v>
      </c>
      <c r="C14" s="162"/>
      <c r="D14" s="150"/>
      <c r="E14" s="162"/>
      <c r="F14" s="150"/>
      <c r="G14" s="163"/>
      <c r="H14" s="164"/>
      <c r="I14" s="182">
        <f>+H14+G14+E14+C14</f>
        <v>0</v>
      </c>
      <c r="J14" s="165"/>
      <c r="K14" s="182">
        <f aca="true" t="shared" si="0" ref="K14:K43">+J14+I14</f>
        <v>0</v>
      </c>
      <c r="L14" s="164"/>
      <c r="M14" s="182">
        <f aca="true" t="shared" si="1" ref="M14:M43">+L14+K14</f>
        <v>0</v>
      </c>
      <c r="N14" s="183"/>
      <c r="P14" s="167"/>
    </row>
    <row r="15" spans="1:14" ht="12.75">
      <c r="A15" s="174">
        <f>+A14+1</f>
        <v>43253</v>
      </c>
      <c r="B15" s="159" t="str">
        <f>VLOOKUP(WEEKDAY(A15,1),גיליון1!$A$3:$B$9,2,0)</f>
        <v>Saturday</v>
      </c>
      <c r="C15" s="169"/>
      <c r="D15" s="113"/>
      <c r="E15" s="169"/>
      <c r="F15" s="113"/>
      <c r="G15" s="170"/>
      <c r="H15" s="171"/>
      <c r="I15" s="160">
        <f aca="true" t="shared" si="2" ref="I15:I44">+H15+G15+E15+C15</f>
        <v>0</v>
      </c>
      <c r="J15" s="172"/>
      <c r="K15" s="160">
        <f t="shared" si="0"/>
        <v>0</v>
      </c>
      <c r="L15" s="171"/>
      <c r="M15" s="160">
        <f t="shared" si="1"/>
        <v>0</v>
      </c>
      <c r="N15" s="175"/>
    </row>
    <row r="16" spans="1:14" ht="12.75">
      <c r="A16" s="168">
        <f aca="true" t="shared" si="3" ref="A16:A43">+A15+1</f>
        <v>43254</v>
      </c>
      <c r="B16" s="103" t="str">
        <f>VLOOKUP(WEEKDAY(A16,1),גיליון1!$A$3:$B$9,2,0)</f>
        <v>Sunday</v>
      </c>
      <c r="C16" s="169"/>
      <c r="D16" s="113"/>
      <c r="E16" s="169"/>
      <c r="F16" s="113"/>
      <c r="G16" s="170"/>
      <c r="H16" s="171"/>
      <c r="I16" s="105">
        <f t="shared" si="2"/>
        <v>0</v>
      </c>
      <c r="J16" s="172"/>
      <c r="K16" s="105">
        <f t="shared" si="0"/>
        <v>0</v>
      </c>
      <c r="L16" s="171"/>
      <c r="M16" s="105">
        <f t="shared" si="1"/>
        <v>0</v>
      </c>
      <c r="N16" s="173"/>
    </row>
    <row r="17" spans="1:15" ht="15">
      <c r="A17" s="168">
        <f t="shared" si="3"/>
        <v>43255</v>
      </c>
      <c r="B17" s="103" t="str">
        <f>VLOOKUP(WEEKDAY(A17,1),גיליון1!$A$3:$B$9,2,0)</f>
        <v>Monday</v>
      </c>
      <c r="C17" s="169"/>
      <c r="D17" s="113"/>
      <c r="E17" s="169"/>
      <c r="F17" s="113"/>
      <c r="G17" s="170"/>
      <c r="H17" s="171"/>
      <c r="I17" s="105">
        <f t="shared" si="2"/>
        <v>0</v>
      </c>
      <c r="J17" s="172"/>
      <c r="K17" s="105">
        <f t="shared" si="0"/>
        <v>0</v>
      </c>
      <c r="L17" s="171"/>
      <c r="M17" s="105">
        <f t="shared" si="1"/>
        <v>0</v>
      </c>
      <c r="N17" s="173"/>
      <c r="O17" s="59" t="s">
        <v>73</v>
      </c>
    </row>
    <row r="18" spans="1:15" ht="15">
      <c r="A18" s="168">
        <f t="shared" si="3"/>
        <v>43256</v>
      </c>
      <c r="B18" s="103" t="str">
        <f>VLOOKUP(WEEKDAY(A18,1),גיליון1!$A$3:$B$9,2,0)</f>
        <v>Tuesday</v>
      </c>
      <c r="C18" s="169"/>
      <c r="D18" s="113"/>
      <c r="E18" s="169"/>
      <c r="F18" s="113"/>
      <c r="G18" s="170"/>
      <c r="H18" s="171"/>
      <c r="I18" s="105">
        <f t="shared" si="2"/>
        <v>0</v>
      </c>
      <c r="J18" s="172"/>
      <c r="K18" s="105">
        <f t="shared" si="0"/>
        <v>0</v>
      </c>
      <c r="L18" s="171"/>
      <c r="M18" s="105">
        <f t="shared" si="1"/>
        <v>0</v>
      </c>
      <c r="N18" s="173"/>
      <c r="O18" s="59" t="s">
        <v>74</v>
      </c>
    </row>
    <row r="19" spans="1:15" ht="15">
      <c r="A19" s="168">
        <f t="shared" si="3"/>
        <v>43257</v>
      </c>
      <c r="B19" s="103" t="str">
        <f>VLOOKUP(WEEKDAY(A19,1),גיליון1!$A$3:$B$9,2,0)</f>
        <v>Wednesday</v>
      </c>
      <c r="C19" s="169"/>
      <c r="D19" s="113"/>
      <c r="E19" s="169"/>
      <c r="F19" s="113"/>
      <c r="G19" s="170"/>
      <c r="H19" s="171"/>
      <c r="I19" s="105">
        <f t="shared" si="2"/>
        <v>0</v>
      </c>
      <c r="J19" s="172"/>
      <c r="K19" s="105">
        <f t="shared" si="0"/>
        <v>0</v>
      </c>
      <c r="L19" s="171"/>
      <c r="M19" s="105">
        <f t="shared" si="1"/>
        <v>0</v>
      </c>
      <c r="N19" s="173"/>
      <c r="O19" s="59" t="s">
        <v>72</v>
      </c>
    </row>
    <row r="20" spans="1:14" ht="12.75">
      <c r="A20" s="168">
        <f t="shared" si="3"/>
        <v>43258</v>
      </c>
      <c r="B20" s="103" t="str">
        <f>VLOOKUP(WEEKDAY(A20,1),גיליון1!$A$3:$B$9,2,0)</f>
        <v>Thursday</v>
      </c>
      <c r="C20" s="169"/>
      <c r="D20" s="113"/>
      <c r="E20" s="169"/>
      <c r="F20" s="113"/>
      <c r="G20" s="170"/>
      <c r="H20" s="171"/>
      <c r="I20" s="105">
        <f t="shared" si="2"/>
        <v>0</v>
      </c>
      <c r="J20" s="172"/>
      <c r="K20" s="105">
        <f t="shared" si="0"/>
        <v>0</v>
      </c>
      <c r="L20" s="171"/>
      <c r="M20" s="105">
        <f t="shared" si="1"/>
        <v>0</v>
      </c>
      <c r="N20" s="173"/>
    </row>
    <row r="21" spans="1:14" ht="12.75">
      <c r="A21" s="174">
        <f t="shared" si="3"/>
        <v>43259</v>
      </c>
      <c r="B21" s="159" t="str">
        <f>VLOOKUP(WEEKDAY(A21,1),גיליון1!$A$3:$B$9,2,0)</f>
        <v>Friday</v>
      </c>
      <c r="C21" s="169"/>
      <c r="D21" s="113"/>
      <c r="E21" s="169"/>
      <c r="F21" s="113"/>
      <c r="G21" s="170"/>
      <c r="H21" s="171"/>
      <c r="I21" s="160">
        <f t="shared" si="2"/>
        <v>0</v>
      </c>
      <c r="J21" s="172"/>
      <c r="K21" s="160">
        <f t="shared" si="0"/>
        <v>0</v>
      </c>
      <c r="L21" s="171"/>
      <c r="M21" s="160">
        <f t="shared" si="1"/>
        <v>0</v>
      </c>
      <c r="N21" s="175"/>
    </row>
    <row r="22" spans="1:14" ht="12.75">
      <c r="A22" s="174">
        <f t="shared" si="3"/>
        <v>43260</v>
      </c>
      <c r="B22" s="159" t="str">
        <f>VLOOKUP(WEEKDAY(A22,1),גיליון1!$A$3:$B$9,2,0)</f>
        <v>Saturday</v>
      </c>
      <c r="C22" s="169"/>
      <c r="D22" s="113"/>
      <c r="E22" s="169"/>
      <c r="F22" s="113"/>
      <c r="G22" s="170"/>
      <c r="H22" s="171"/>
      <c r="I22" s="160">
        <f t="shared" si="2"/>
        <v>0</v>
      </c>
      <c r="J22" s="172"/>
      <c r="K22" s="160">
        <f t="shared" si="0"/>
        <v>0</v>
      </c>
      <c r="L22" s="171"/>
      <c r="M22" s="160">
        <f t="shared" si="1"/>
        <v>0</v>
      </c>
      <c r="N22" s="175"/>
    </row>
    <row r="23" spans="1:14" ht="12.75">
      <c r="A23" s="168">
        <f t="shared" si="3"/>
        <v>43261</v>
      </c>
      <c r="B23" s="103" t="str">
        <f>VLOOKUP(WEEKDAY(A23,1),גיליון1!$A$3:$B$9,2,0)</f>
        <v>Sunday</v>
      </c>
      <c r="C23" s="169"/>
      <c r="D23" s="113"/>
      <c r="E23" s="169"/>
      <c r="F23" s="113"/>
      <c r="G23" s="170"/>
      <c r="H23" s="171"/>
      <c r="I23" s="105">
        <f t="shared" si="2"/>
        <v>0</v>
      </c>
      <c r="J23" s="172"/>
      <c r="K23" s="105">
        <f t="shared" si="0"/>
        <v>0</v>
      </c>
      <c r="L23" s="171"/>
      <c r="M23" s="105">
        <f t="shared" si="1"/>
        <v>0</v>
      </c>
      <c r="N23" s="173"/>
    </row>
    <row r="24" spans="1:14" ht="12.75">
      <c r="A24" s="168">
        <f t="shared" si="3"/>
        <v>43262</v>
      </c>
      <c r="B24" s="103" t="str">
        <f>VLOOKUP(WEEKDAY(A24,1),גיליון1!$A$3:$B$9,2,0)</f>
        <v>Monday</v>
      </c>
      <c r="C24" s="169"/>
      <c r="D24" s="113"/>
      <c r="E24" s="169"/>
      <c r="F24" s="113"/>
      <c r="G24" s="170"/>
      <c r="H24" s="171"/>
      <c r="I24" s="105">
        <f t="shared" si="2"/>
        <v>0</v>
      </c>
      <c r="J24" s="172"/>
      <c r="K24" s="105">
        <f t="shared" si="0"/>
        <v>0</v>
      </c>
      <c r="L24" s="171"/>
      <c r="M24" s="105">
        <f t="shared" si="1"/>
        <v>0</v>
      </c>
      <c r="N24" s="173"/>
    </row>
    <row r="25" spans="1:14" ht="12.75">
      <c r="A25" s="168">
        <f t="shared" si="3"/>
        <v>43263</v>
      </c>
      <c r="B25" s="103" t="str">
        <f>VLOOKUP(WEEKDAY(A25,1),גיליון1!$A$3:$B$9,2,0)</f>
        <v>Tuesday</v>
      </c>
      <c r="C25" s="169"/>
      <c r="D25" s="113"/>
      <c r="E25" s="169"/>
      <c r="F25" s="113"/>
      <c r="G25" s="170"/>
      <c r="H25" s="171"/>
      <c r="I25" s="105">
        <f t="shared" si="2"/>
        <v>0</v>
      </c>
      <c r="J25" s="172"/>
      <c r="K25" s="105">
        <f t="shared" si="0"/>
        <v>0</v>
      </c>
      <c r="L25" s="171"/>
      <c r="M25" s="105">
        <f t="shared" si="1"/>
        <v>0</v>
      </c>
      <c r="N25" s="173"/>
    </row>
    <row r="26" spans="1:14" ht="12.75">
      <c r="A26" s="168">
        <f t="shared" si="3"/>
        <v>43264</v>
      </c>
      <c r="B26" s="103" t="str">
        <f>VLOOKUP(WEEKDAY(A26,1),גיליון1!$A$3:$B$9,2,0)</f>
        <v>Wednesday</v>
      </c>
      <c r="C26" s="169"/>
      <c r="D26" s="113"/>
      <c r="E26" s="169"/>
      <c r="F26" s="113"/>
      <c r="G26" s="170"/>
      <c r="H26" s="171"/>
      <c r="I26" s="105">
        <f t="shared" si="2"/>
        <v>0</v>
      </c>
      <c r="J26" s="172"/>
      <c r="K26" s="105">
        <f t="shared" si="0"/>
        <v>0</v>
      </c>
      <c r="L26" s="171"/>
      <c r="M26" s="105">
        <f t="shared" si="1"/>
        <v>0</v>
      </c>
      <c r="N26" s="173"/>
    </row>
    <row r="27" spans="1:14" ht="12.75">
      <c r="A27" s="168">
        <f t="shared" si="3"/>
        <v>43265</v>
      </c>
      <c r="B27" s="103" t="str">
        <f>VLOOKUP(WEEKDAY(A27,1),גיליון1!$A$3:$B$9,2,0)</f>
        <v>Thursday</v>
      </c>
      <c r="C27" s="169"/>
      <c r="D27" s="113"/>
      <c r="E27" s="169"/>
      <c r="F27" s="113"/>
      <c r="G27" s="170"/>
      <c r="H27" s="171"/>
      <c r="I27" s="105">
        <f t="shared" si="2"/>
        <v>0</v>
      </c>
      <c r="J27" s="172"/>
      <c r="K27" s="105">
        <f t="shared" si="0"/>
        <v>0</v>
      </c>
      <c r="L27" s="171"/>
      <c r="M27" s="105">
        <f t="shared" si="1"/>
        <v>0</v>
      </c>
      <c r="N27" s="173"/>
    </row>
    <row r="28" spans="1:14" ht="12.75">
      <c r="A28" s="174">
        <f t="shared" si="3"/>
        <v>43266</v>
      </c>
      <c r="B28" s="159" t="str">
        <f>VLOOKUP(WEEKDAY(A28,1),גיליון1!$A$3:$B$9,2,0)</f>
        <v>Friday</v>
      </c>
      <c r="C28" s="169"/>
      <c r="D28" s="113"/>
      <c r="E28" s="169"/>
      <c r="F28" s="113"/>
      <c r="G28" s="170"/>
      <c r="H28" s="171"/>
      <c r="I28" s="160">
        <f t="shared" si="2"/>
        <v>0</v>
      </c>
      <c r="J28" s="172"/>
      <c r="K28" s="160">
        <f t="shared" si="0"/>
        <v>0</v>
      </c>
      <c r="L28" s="171"/>
      <c r="M28" s="160">
        <f t="shared" si="1"/>
        <v>0</v>
      </c>
      <c r="N28" s="175"/>
    </row>
    <row r="29" spans="1:14" ht="12.75">
      <c r="A29" s="174">
        <f t="shared" si="3"/>
        <v>43267</v>
      </c>
      <c r="B29" s="159" t="str">
        <f>VLOOKUP(WEEKDAY(A29,1),גיליון1!$A$3:$B$9,2,0)</f>
        <v>Saturday</v>
      </c>
      <c r="C29" s="169"/>
      <c r="D29" s="113"/>
      <c r="E29" s="169"/>
      <c r="F29" s="113"/>
      <c r="G29" s="170"/>
      <c r="H29" s="171"/>
      <c r="I29" s="160">
        <f t="shared" si="2"/>
        <v>0</v>
      </c>
      <c r="J29" s="172"/>
      <c r="K29" s="160">
        <f t="shared" si="0"/>
        <v>0</v>
      </c>
      <c r="L29" s="171"/>
      <c r="M29" s="160">
        <f t="shared" si="1"/>
        <v>0</v>
      </c>
      <c r="N29" s="175"/>
    </row>
    <row r="30" spans="1:14" ht="12.75">
      <c r="A30" s="168">
        <f t="shared" si="3"/>
        <v>43268</v>
      </c>
      <c r="B30" s="103" t="str">
        <f>VLOOKUP(WEEKDAY(A30,1),גיליון1!$A$3:$B$9,2,0)</f>
        <v>Sunday</v>
      </c>
      <c r="C30" s="169"/>
      <c r="D30" s="113"/>
      <c r="E30" s="169"/>
      <c r="F30" s="113"/>
      <c r="G30" s="170"/>
      <c r="H30" s="171"/>
      <c r="I30" s="105">
        <f t="shared" si="2"/>
        <v>0</v>
      </c>
      <c r="J30" s="172"/>
      <c r="K30" s="105">
        <f t="shared" si="0"/>
        <v>0</v>
      </c>
      <c r="L30" s="171"/>
      <c r="M30" s="105">
        <f t="shared" si="1"/>
        <v>0</v>
      </c>
      <c r="N30" s="173"/>
    </row>
    <row r="31" spans="1:14" ht="12.75">
      <c r="A31" s="168">
        <f t="shared" si="3"/>
        <v>43269</v>
      </c>
      <c r="B31" s="103" t="str">
        <f>VLOOKUP(WEEKDAY(A31,1),גיליון1!$A$3:$B$9,2,0)</f>
        <v>Monday</v>
      </c>
      <c r="C31" s="169"/>
      <c r="D31" s="113"/>
      <c r="E31" s="169"/>
      <c r="F31" s="113"/>
      <c r="G31" s="170"/>
      <c r="H31" s="171"/>
      <c r="I31" s="105">
        <f t="shared" si="2"/>
        <v>0</v>
      </c>
      <c r="J31" s="172"/>
      <c r="K31" s="105">
        <f t="shared" si="0"/>
        <v>0</v>
      </c>
      <c r="L31" s="171"/>
      <c r="M31" s="105">
        <f t="shared" si="1"/>
        <v>0</v>
      </c>
      <c r="N31" s="173"/>
    </row>
    <row r="32" spans="1:14" ht="12.75">
      <c r="A32" s="168">
        <f t="shared" si="3"/>
        <v>43270</v>
      </c>
      <c r="B32" s="103" t="str">
        <f>VLOOKUP(WEEKDAY(A32,1),גיליון1!$A$3:$B$9,2,0)</f>
        <v>Tuesday</v>
      </c>
      <c r="C32" s="169"/>
      <c r="D32" s="113"/>
      <c r="E32" s="169"/>
      <c r="F32" s="113"/>
      <c r="G32" s="170"/>
      <c r="H32" s="171"/>
      <c r="I32" s="105">
        <f t="shared" si="2"/>
        <v>0</v>
      </c>
      <c r="J32" s="172"/>
      <c r="K32" s="105">
        <f t="shared" si="0"/>
        <v>0</v>
      </c>
      <c r="L32" s="171"/>
      <c r="M32" s="105">
        <f t="shared" si="1"/>
        <v>0</v>
      </c>
      <c r="N32" s="173"/>
    </row>
    <row r="33" spans="1:14" ht="12.75">
      <c r="A33" s="168">
        <f t="shared" si="3"/>
        <v>43271</v>
      </c>
      <c r="B33" s="103" t="str">
        <f>VLOOKUP(WEEKDAY(A33,1),גיליון1!$A$3:$B$9,2,0)</f>
        <v>Wednesday</v>
      </c>
      <c r="C33" s="169"/>
      <c r="D33" s="113"/>
      <c r="E33" s="169"/>
      <c r="F33" s="113"/>
      <c r="G33" s="170"/>
      <c r="H33" s="171"/>
      <c r="I33" s="105">
        <f t="shared" si="2"/>
        <v>0</v>
      </c>
      <c r="J33" s="172"/>
      <c r="K33" s="105">
        <f t="shared" si="0"/>
        <v>0</v>
      </c>
      <c r="L33" s="171"/>
      <c r="M33" s="105">
        <f t="shared" si="1"/>
        <v>0</v>
      </c>
      <c r="N33" s="173"/>
    </row>
    <row r="34" spans="1:14" ht="12.75">
      <c r="A34" s="168">
        <f t="shared" si="3"/>
        <v>43272</v>
      </c>
      <c r="B34" s="103" t="str">
        <f>VLOOKUP(WEEKDAY(A34,1),גיליון1!$A$3:$B$9,2,0)</f>
        <v>Thursday</v>
      </c>
      <c r="C34" s="169"/>
      <c r="D34" s="113"/>
      <c r="E34" s="169"/>
      <c r="F34" s="113"/>
      <c r="G34" s="170"/>
      <c r="H34" s="171"/>
      <c r="I34" s="105">
        <f t="shared" si="2"/>
        <v>0</v>
      </c>
      <c r="J34" s="172"/>
      <c r="K34" s="105">
        <f t="shared" si="0"/>
        <v>0</v>
      </c>
      <c r="L34" s="171"/>
      <c r="M34" s="105">
        <f t="shared" si="1"/>
        <v>0</v>
      </c>
      <c r="N34" s="173"/>
    </row>
    <row r="35" spans="1:14" ht="12.75">
      <c r="A35" s="174">
        <f t="shared" si="3"/>
        <v>43273</v>
      </c>
      <c r="B35" s="159" t="str">
        <f>VLOOKUP(WEEKDAY(A35,1),גיליון1!$A$3:$B$9,2,0)</f>
        <v>Friday</v>
      </c>
      <c r="C35" s="169"/>
      <c r="D35" s="113"/>
      <c r="E35" s="169"/>
      <c r="F35" s="113"/>
      <c r="G35" s="170"/>
      <c r="H35" s="171"/>
      <c r="I35" s="160">
        <f t="shared" si="2"/>
        <v>0</v>
      </c>
      <c r="J35" s="172"/>
      <c r="K35" s="160">
        <f t="shared" si="0"/>
        <v>0</v>
      </c>
      <c r="L35" s="171"/>
      <c r="M35" s="160">
        <f t="shared" si="1"/>
        <v>0</v>
      </c>
      <c r="N35" s="175"/>
    </row>
    <row r="36" spans="1:14" ht="12.75">
      <c r="A36" s="174">
        <f t="shared" si="3"/>
        <v>43274</v>
      </c>
      <c r="B36" s="159" t="str">
        <f>VLOOKUP(WEEKDAY(A36,1),גיליון1!$A$3:$B$9,2,0)</f>
        <v>Saturday</v>
      </c>
      <c r="C36" s="169"/>
      <c r="D36" s="113"/>
      <c r="E36" s="169"/>
      <c r="F36" s="113"/>
      <c r="G36" s="170"/>
      <c r="H36" s="171"/>
      <c r="I36" s="160">
        <f t="shared" si="2"/>
        <v>0</v>
      </c>
      <c r="J36" s="172"/>
      <c r="K36" s="160">
        <f t="shared" si="0"/>
        <v>0</v>
      </c>
      <c r="L36" s="171"/>
      <c r="M36" s="160">
        <f t="shared" si="1"/>
        <v>0</v>
      </c>
      <c r="N36" s="175"/>
    </row>
    <row r="37" spans="1:14" ht="12.75">
      <c r="A37" s="168">
        <f t="shared" si="3"/>
        <v>43275</v>
      </c>
      <c r="B37" s="103" t="str">
        <f>VLOOKUP(WEEKDAY(A37,1),גיליון1!$A$3:$B$9,2,0)</f>
        <v>Sunday</v>
      </c>
      <c r="C37" s="169"/>
      <c r="D37" s="113"/>
      <c r="E37" s="169"/>
      <c r="F37" s="113"/>
      <c r="G37" s="170"/>
      <c r="H37" s="171"/>
      <c r="I37" s="105">
        <f t="shared" si="2"/>
        <v>0</v>
      </c>
      <c r="J37" s="172"/>
      <c r="K37" s="105">
        <f t="shared" si="0"/>
        <v>0</v>
      </c>
      <c r="L37" s="171"/>
      <c r="M37" s="105">
        <f t="shared" si="1"/>
        <v>0</v>
      </c>
      <c r="N37" s="173"/>
    </row>
    <row r="38" spans="1:14" ht="12.75">
      <c r="A38" s="168">
        <f t="shared" si="3"/>
        <v>43276</v>
      </c>
      <c r="B38" s="103" t="str">
        <f>VLOOKUP(WEEKDAY(A38,1),גיליון1!$A$3:$B$9,2,0)</f>
        <v>Monday</v>
      </c>
      <c r="C38" s="169"/>
      <c r="D38" s="113"/>
      <c r="E38" s="169"/>
      <c r="F38" s="113"/>
      <c r="G38" s="170"/>
      <c r="H38" s="171"/>
      <c r="I38" s="105">
        <f t="shared" si="2"/>
        <v>0</v>
      </c>
      <c r="J38" s="172"/>
      <c r="K38" s="105">
        <f t="shared" si="0"/>
        <v>0</v>
      </c>
      <c r="L38" s="171"/>
      <c r="M38" s="105">
        <f t="shared" si="1"/>
        <v>0</v>
      </c>
      <c r="N38" s="173"/>
    </row>
    <row r="39" spans="1:14" ht="12.75">
      <c r="A39" s="168">
        <f t="shared" si="3"/>
        <v>43277</v>
      </c>
      <c r="B39" s="103" t="str">
        <f>VLOOKUP(WEEKDAY(A39,1),גיליון1!$A$3:$B$9,2,0)</f>
        <v>Tuesday</v>
      </c>
      <c r="C39" s="169"/>
      <c r="D39" s="113"/>
      <c r="E39" s="169"/>
      <c r="F39" s="113"/>
      <c r="G39" s="170"/>
      <c r="H39" s="171"/>
      <c r="I39" s="105">
        <f t="shared" si="2"/>
        <v>0</v>
      </c>
      <c r="J39" s="172"/>
      <c r="K39" s="105">
        <f t="shared" si="0"/>
        <v>0</v>
      </c>
      <c r="L39" s="171"/>
      <c r="M39" s="105">
        <f t="shared" si="1"/>
        <v>0</v>
      </c>
      <c r="N39" s="173"/>
    </row>
    <row r="40" spans="1:14" ht="12.75">
      <c r="A40" s="168">
        <f t="shared" si="3"/>
        <v>43278</v>
      </c>
      <c r="B40" s="103" t="str">
        <f>VLOOKUP(WEEKDAY(A40,1),גיליון1!$A$3:$B$9,2,0)</f>
        <v>Wednesday</v>
      </c>
      <c r="C40" s="169"/>
      <c r="D40" s="113"/>
      <c r="E40" s="169"/>
      <c r="F40" s="113"/>
      <c r="G40" s="170"/>
      <c r="H40" s="171"/>
      <c r="I40" s="105">
        <f t="shared" si="2"/>
        <v>0</v>
      </c>
      <c r="J40" s="172"/>
      <c r="K40" s="105">
        <f t="shared" si="0"/>
        <v>0</v>
      </c>
      <c r="L40" s="171"/>
      <c r="M40" s="105">
        <f t="shared" si="1"/>
        <v>0</v>
      </c>
      <c r="N40" s="173"/>
    </row>
    <row r="41" spans="1:14" ht="12.75">
      <c r="A41" s="168">
        <f t="shared" si="3"/>
        <v>43279</v>
      </c>
      <c r="B41" s="103" t="str">
        <f>VLOOKUP(WEEKDAY(A41,1),גיליון1!$A$3:$B$9,2,0)</f>
        <v>Thursday</v>
      </c>
      <c r="C41" s="169"/>
      <c r="D41" s="113"/>
      <c r="E41" s="169"/>
      <c r="F41" s="113"/>
      <c r="G41" s="170"/>
      <c r="H41" s="171"/>
      <c r="I41" s="105">
        <f t="shared" si="2"/>
        <v>0</v>
      </c>
      <c r="J41" s="172"/>
      <c r="K41" s="105">
        <f t="shared" si="0"/>
        <v>0</v>
      </c>
      <c r="L41" s="171"/>
      <c r="M41" s="105">
        <f t="shared" si="1"/>
        <v>0</v>
      </c>
      <c r="N41" s="173"/>
    </row>
    <row r="42" spans="1:14" ht="12.75">
      <c r="A42" s="174">
        <f t="shared" si="3"/>
        <v>43280</v>
      </c>
      <c r="B42" s="159" t="str">
        <f>VLOOKUP(WEEKDAY(A42,1),גיליון1!$A$3:$B$9,2,0)</f>
        <v>Friday</v>
      </c>
      <c r="C42" s="169"/>
      <c r="D42" s="113"/>
      <c r="E42" s="169"/>
      <c r="F42" s="113"/>
      <c r="G42" s="170"/>
      <c r="H42" s="171"/>
      <c r="I42" s="160">
        <f t="shared" si="2"/>
        <v>0</v>
      </c>
      <c r="J42" s="172"/>
      <c r="K42" s="160">
        <f t="shared" si="0"/>
        <v>0</v>
      </c>
      <c r="L42" s="171"/>
      <c r="M42" s="160">
        <f t="shared" si="1"/>
        <v>0</v>
      </c>
      <c r="N42" s="175"/>
    </row>
    <row r="43" spans="1:14" ht="12.75">
      <c r="A43" s="174">
        <f t="shared" si="3"/>
        <v>43281</v>
      </c>
      <c r="B43" s="159" t="str">
        <f>VLOOKUP(WEEKDAY(A43,1),גיליון1!$A$3:$B$9,2,0)</f>
        <v>Saturday</v>
      </c>
      <c r="C43" s="169"/>
      <c r="D43" s="113"/>
      <c r="E43" s="169"/>
      <c r="F43" s="113"/>
      <c r="G43" s="170"/>
      <c r="H43" s="171"/>
      <c r="I43" s="160">
        <f t="shared" si="2"/>
        <v>0</v>
      </c>
      <c r="J43" s="172"/>
      <c r="K43" s="160">
        <f t="shared" si="0"/>
        <v>0</v>
      </c>
      <c r="L43" s="171"/>
      <c r="M43" s="160">
        <f t="shared" si="1"/>
        <v>0</v>
      </c>
      <c r="N43" s="175"/>
    </row>
    <row r="44" spans="1:14" ht="13.5" thickBot="1">
      <c r="A44" s="168"/>
      <c r="B44" s="103"/>
      <c r="C44" s="169"/>
      <c r="D44" s="113"/>
      <c r="E44" s="169"/>
      <c r="F44" s="113"/>
      <c r="G44" s="170"/>
      <c r="H44" s="171"/>
      <c r="I44" s="105">
        <f t="shared" si="2"/>
        <v>0</v>
      </c>
      <c r="J44" s="172"/>
      <c r="K44" s="105"/>
      <c r="L44" s="171"/>
      <c r="M44" s="105"/>
      <c r="N44" s="173"/>
    </row>
    <row r="45" spans="1:14" ht="13.5" thickBot="1">
      <c r="A45" s="229" t="s">
        <v>11</v>
      </c>
      <c r="B45" s="230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6" t="s">
        <v>34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</row>
    <row r="47" spans="1:14" ht="42" customHeight="1">
      <c r="A47" s="221" t="s">
        <v>25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30</v>
      </c>
      <c r="C50" s="225"/>
      <c r="D50" s="225"/>
      <c r="E50" s="225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32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6" t="s">
        <v>56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</row>
    <row r="55" spans="1:14" ht="12.75">
      <c r="A55" s="140"/>
      <c r="B55" s="87" t="s">
        <v>12</v>
      </c>
      <c r="C55" s="220"/>
      <c r="D55" s="220"/>
      <c r="E55" s="220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20"/>
      <c r="D57" s="220"/>
      <c r="E57" s="220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7"/>
      <c r="B58" s="178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7"/>
      <c r="B59" s="178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79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9">
      <selection activeCell="N36" sqref="N36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1.421875" style="93" customWidth="1"/>
    <col min="12" max="12" width="11.57421875" style="93" customWidth="1"/>
    <col min="13" max="13" width="13.00390625" style="93" customWidth="1"/>
    <col min="14" max="16384" width="9.140625" style="93" customWidth="1"/>
  </cols>
  <sheetData>
    <row r="1" spans="1:14" ht="18.75" customHeight="1">
      <c r="A1" s="236" t="s">
        <v>71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ht="18">
      <c r="A2" s="68"/>
      <c r="B2" s="69" t="s">
        <v>0</v>
      </c>
      <c r="C2" s="107">
        <f>+A14</f>
        <v>43282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50</v>
      </c>
      <c r="C4" s="207" t="str">
        <f>'total year'!C4:E4</f>
        <v>Tel Aviv University </v>
      </c>
      <c r="D4" s="207"/>
      <c r="E4" s="207"/>
      <c r="F4" s="74"/>
      <c r="G4" s="75"/>
      <c r="H4" s="69" t="s">
        <v>42</v>
      </c>
      <c r="I4" s="72"/>
      <c r="J4" s="78"/>
      <c r="K4" s="207">
        <f>IF('total year'!I4=0,"",'total year'!I4)</f>
      </c>
      <c r="L4" s="207"/>
      <c r="M4" s="207"/>
      <c r="N4" s="92"/>
      <c r="O4" s="59" t="s">
        <v>35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43</v>
      </c>
      <c r="Q5" s="60"/>
    </row>
    <row r="6" spans="1:15" ht="18">
      <c r="A6" s="74"/>
      <c r="B6" s="69" t="s">
        <v>1</v>
      </c>
      <c r="C6" s="237" t="str">
        <f>IF('total year'!C6:E6=0," ",'total year'!C6:E6)</f>
        <v> </v>
      </c>
      <c r="D6" s="237"/>
      <c r="E6" s="237"/>
      <c r="F6" s="77"/>
      <c r="G6" s="78"/>
      <c r="H6" s="69" t="s">
        <v>41</v>
      </c>
      <c r="I6" s="72"/>
      <c r="J6" s="78"/>
      <c r="K6" s="207">
        <f>IF('total year'!I6=0,"",'total year'!I6)</f>
      </c>
      <c r="L6" s="207"/>
      <c r="M6" s="207"/>
      <c r="N6" s="78"/>
      <c r="O6" s="60" t="s">
        <v>44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6" t="s">
        <v>2</v>
      </c>
      <c r="D8" s="226"/>
      <c r="E8" s="226"/>
      <c r="F8" s="226"/>
      <c r="G8" s="227"/>
      <c r="H8" s="228"/>
      <c r="I8" s="240"/>
      <c r="J8" s="234" t="s">
        <v>37</v>
      </c>
      <c r="K8" s="234" t="s">
        <v>39</v>
      </c>
      <c r="L8" s="238" t="s">
        <v>31</v>
      </c>
      <c r="M8" s="231" t="s">
        <v>38</v>
      </c>
      <c r="N8" s="231" t="s">
        <v>17</v>
      </c>
    </row>
    <row r="9" spans="1:14" ht="12.75" customHeight="1" thickBot="1">
      <c r="A9" s="97"/>
      <c r="B9" s="100"/>
      <c r="C9" s="214"/>
      <c r="D9" s="215"/>
      <c r="E9" s="214"/>
      <c r="F9" s="215"/>
      <c r="G9" s="114"/>
      <c r="H9" s="117"/>
      <c r="I9" s="232" t="s">
        <v>21</v>
      </c>
      <c r="J9" s="235"/>
      <c r="K9" s="223"/>
      <c r="L9" s="239"/>
      <c r="M9" s="224"/>
      <c r="N9" s="224"/>
    </row>
    <row r="10" spans="1:15" ht="12.75" customHeight="1">
      <c r="A10" s="127"/>
      <c r="B10" s="101" t="s">
        <v>3</v>
      </c>
      <c r="C10" s="216" t="s">
        <v>27</v>
      </c>
      <c r="D10" s="217"/>
      <c r="E10" s="216" t="s">
        <v>28</v>
      </c>
      <c r="F10" s="217"/>
      <c r="G10" s="128" t="s">
        <v>24</v>
      </c>
      <c r="H10" s="127" t="s">
        <v>40</v>
      </c>
      <c r="I10" s="233"/>
      <c r="J10" s="235"/>
      <c r="K10" s="223"/>
      <c r="L10" s="222" t="s">
        <v>51</v>
      </c>
      <c r="M10" s="224"/>
      <c r="N10" s="224"/>
      <c r="O10" s="59" t="s">
        <v>35</v>
      </c>
    </row>
    <row r="11" spans="1:15" ht="14.25" customHeight="1">
      <c r="A11" s="98"/>
      <c r="B11" s="102" t="s">
        <v>49</v>
      </c>
      <c r="C11" s="218" t="str">
        <f>IF('total year'!C11=0," ",'total year'!C11)</f>
        <v> </v>
      </c>
      <c r="D11" s="219"/>
      <c r="E11" s="218" t="str">
        <f>IF('total year'!D11=0," ",'total year'!D11)</f>
        <v> </v>
      </c>
      <c r="F11" s="219"/>
      <c r="G11" s="115" t="str">
        <f>IF('total year'!E11=0," ",'total year'!E11)</f>
        <v> </v>
      </c>
      <c r="H11" s="104" t="str">
        <f>IF('total year'!F11=0," ",'total year'!F11)</f>
        <v> </v>
      </c>
      <c r="I11" s="233"/>
      <c r="J11" s="235"/>
      <c r="K11" s="223"/>
      <c r="L11" s="223"/>
      <c r="M11" s="224"/>
      <c r="N11" s="224"/>
      <c r="O11" s="60" t="s">
        <v>45</v>
      </c>
    </row>
    <row r="12" spans="1:15" ht="17.25" customHeight="1">
      <c r="A12" s="98"/>
      <c r="B12" s="102" t="s">
        <v>55</v>
      </c>
      <c r="C12" s="218" t="str">
        <f>IF('total year'!C12=0," ",'total year'!C12)</f>
        <v> </v>
      </c>
      <c r="D12" s="219"/>
      <c r="E12" s="218" t="str">
        <f>IF('total year'!D12=0," ",'total year'!D12)</f>
        <v> </v>
      </c>
      <c r="F12" s="219"/>
      <c r="G12" s="115" t="str">
        <f>IF('total year'!E12=0," ",'total year'!E12)</f>
        <v> </v>
      </c>
      <c r="H12" s="104" t="str">
        <f>IF('total year'!F12=0," ",'total year'!F12)</f>
        <v> </v>
      </c>
      <c r="I12" s="233"/>
      <c r="J12" s="235"/>
      <c r="K12" s="223"/>
      <c r="L12" s="224"/>
      <c r="M12" s="224"/>
      <c r="N12" s="224"/>
      <c r="O12" s="60" t="s">
        <v>46</v>
      </c>
    </row>
    <row r="13" spans="1:15" ht="17.25" customHeight="1" thickBot="1">
      <c r="A13" s="152"/>
      <c r="B13" s="153"/>
      <c r="C13" s="154" t="s">
        <v>58</v>
      </c>
      <c r="D13" s="155" t="s">
        <v>59</v>
      </c>
      <c r="E13" s="154" t="s">
        <v>58</v>
      </c>
      <c r="F13" s="155" t="s">
        <v>59</v>
      </c>
      <c r="G13" s="156" t="s">
        <v>58</v>
      </c>
      <c r="H13" s="157" t="s">
        <v>58</v>
      </c>
      <c r="I13" s="158" t="s">
        <v>58</v>
      </c>
      <c r="J13" s="158" t="s">
        <v>58</v>
      </c>
      <c r="K13" s="158" t="s">
        <v>58</v>
      </c>
      <c r="L13" s="158" t="s">
        <v>58</v>
      </c>
      <c r="M13" s="158" t="s">
        <v>58</v>
      </c>
      <c r="N13" s="152"/>
      <c r="O13" s="60"/>
    </row>
    <row r="14" spans="1:14" ht="12.75">
      <c r="A14" s="161">
        <v>43282</v>
      </c>
      <c r="B14" s="149" t="str">
        <f>VLOOKUP(WEEKDAY(A14,1),גיליון1!$A$3:$B$9,2,0)</f>
        <v>Sunday</v>
      </c>
      <c r="C14" s="162"/>
      <c r="D14" s="150"/>
      <c r="E14" s="162"/>
      <c r="F14" s="150"/>
      <c r="G14" s="163"/>
      <c r="H14" s="164"/>
      <c r="I14" s="151">
        <f>+H14+G14+E14+C14</f>
        <v>0</v>
      </c>
      <c r="J14" s="165"/>
      <c r="K14" s="151">
        <f aca="true" t="shared" si="0" ref="K14:K44">+J14+I14</f>
        <v>0</v>
      </c>
      <c r="L14" s="164"/>
      <c r="M14" s="151">
        <f aca="true" t="shared" si="1" ref="M14:M44">+L14+K14</f>
        <v>0</v>
      </c>
      <c r="N14" s="166"/>
    </row>
    <row r="15" spans="1:14" ht="12.75">
      <c r="A15" s="168">
        <f>+A14+1</f>
        <v>43283</v>
      </c>
      <c r="B15" s="103" t="str">
        <f>VLOOKUP(WEEKDAY(A15,1),גיליון1!$A$3:$B$9,2,0)</f>
        <v>Monday</v>
      </c>
      <c r="C15" s="169"/>
      <c r="D15" s="113"/>
      <c r="E15" s="169"/>
      <c r="F15" s="113"/>
      <c r="G15" s="170"/>
      <c r="H15" s="171"/>
      <c r="I15" s="105">
        <f aca="true" t="shared" si="2" ref="I15:I44">+H15+G15+E15+C15</f>
        <v>0</v>
      </c>
      <c r="J15" s="172"/>
      <c r="K15" s="105">
        <f t="shared" si="0"/>
        <v>0</v>
      </c>
      <c r="L15" s="171"/>
      <c r="M15" s="105">
        <f t="shared" si="1"/>
        <v>0</v>
      </c>
      <c r="N15" s="173"/>
    </row>
    <row r="16" spans="1:14" ht="12.75">
      <c r="A16" s="168">
        <f aca="true" t="shared" si="3" ref="A16:A44">+A15+1</f>
        <v>43284</v>
      </c>
      <c r="B16" s="103" t="str">
        <f>VLOOKUP(WEEKDAY(A16,1),גיליון1!$A$3:$B$9,2,0)</f>
        <v>Tuesday</v>
      </c>
      <c r="C16" s="169"/>
      <c r="D16" s="113"/>
      <c r="E16" s="169"/>
      <c r="F16" s="113"/>
      <c r="G16" s="170"/>
      <c r="H16" s="171"/>
      <c r="I16" s="105">
        <f t="shared" si="2"/>
        <v>0</v>
      </c>
      <c r="J16" s="172"/>
      <c r="K16" s="105">
        <f t="shared" si="0"/>
        <v>0</v>
      </c>
      <c r="L16" s="171"/>
      <c r="M16" s="105">
        <f t="shared" si="1"/>
        <v>0</v>
      </c>
      <c r="N16" s="173"/>
    </row>
    <row r="17" spans="1:15" ht="15">
      <c r="A17" s="168">
        <f t="shared" si="3"/>
        <v>43285</v>
      </c>
      <c r="B17" s="103" t="str">
        <f>VLOOKUP(WEEKDAY(A17,1),גיליון1!$A$3:$B$9,2,0)</f>
        <v>Wednesday</v>
      </c>
      <c r="C17" s="169"/>
      <c r="D17" s="113"/>
      <c r="E17" s="169"/>
      <c r="F17" s="113"/>
      <c r="G17" s="170"/>
      <c r="H17" s="171"/>
      <c r="I17" s="105">
        <f t="shared" si="2"/>
        <v>0</v>
      </c>
      <c r="J17" s="172"/>
      <c r="K17" s="105">
        <f t="shared" si="0"/>
        <v>0</v>
      </c>
      <c r="L17" s="171"/>
      <c r="M17" s="105">
        <f t="shared" si="1"/>
        <v>0</v>
      </c>
      <c r="N17" s="173"/>
      <c r="O17" s="59" t="s">
        <v>73</v>
      </c>
    </row>
    <row r="18" spans="1:15" ht="15">
      <c r="A18" s="168">
        <f t="shared" si="3"/>
        <v>43286</v>
      </c>
      <c r="B18" s="103" t="str">
        <f>VLOOKUP(WEEKDAY(A18,1),גיליון1!$A$3:$B$9,2,0)</f>
        <v>Thursday</v>
      </c>
      <c r="C18" s="169"/>
      <c r="D18" s="113"/>
      <c r="E18" s="169"/>
      <c r="F18" s="113"/>
      <c r="G18" s="170"/>
      <c r="H18" s="171"/>
      <c r="I18" s="105">
        <f t="shared" si="2"/>
        <v>0</v>
      </c>
      <c r="J18" s="172"/>
      <c r="K18" s="105">
        <f t="shared" si="0"/>
        <v>0</v>
      </c>
      <c r="L18" s="171"/>
      <c r="M18" s="105">
        <f t="shared" si="1"/>
        <v>0</v>
      </c>
      <c r="N18" s="173"/>
      <c r="O18" s="59" t="s">
        <v>74</v>
      </c>
    </row>
    <row r="19" spans="1:15" ht="15">
      <c r="A19" s="174">
        <f t="shared" si="3"/>
        <v>43287</v>
      </c>
      <c r="B19" s="159" t="str">
        <f>VLOOKUP(WEEKDAY(A19,1),גיליון1!$A$3:$B$9,2,0)</f>
        <v>Friday</v>
      </c>
      <c r="C19" s="169"/>
      <c r="D19" s="113"/>
      <c r="E19" s="169"/>
      <c r="F19" s="113"/>
      <c r="G19" s="170"/>
      <c r="H19" s="171"/>
      <c r="I19" s="160">
        <f t="shared" si="2"/>
        <v>0</v>
      </c>
      <c r="J19" s="172"/>
      <c r="K19" s="160">
        <f t="shared" si="0"/>
        <v>0</v>
      </c>
      <c r="L19" s="171"/>
      <c r="M19" s="160">
        <f t="shared" si="1"/>
        <v>0</v>
      </c>
      <c r="N19" s="175"/>
      <c r="O19" s="59" t="s">
        <v>72</v>
      </c>
    </row>
    <row r="20" spans="1:14" ht="12.75">
      <c r="A20" s="174">
        <f t="shared" si="3"/>
        <v>43288</v>
      </c>
      <c r="B20" s="159" t="str">
        <f>VLOOKUP(WEEKDAY(A20,1),גיליון1!$A$3:$B$9,2,0)</f>
        <v>Saturday</v>
      </c>
      <c r="C20" s="169"/>
      <c r="D20" s="113"/>
      <c r="E20" s="169"/>
      <c r="F20" s="113"/>
      <c r="G20" s="170"/>
      <c r="H20" s="171"/>
      <c r="I20" s="160">
        <f t="shared" si="2"/>
        <v>0</v>
      </c>
      <c r="J20" s="172"/>
      <c r="K20" s="160">
        <f t="shared" si="0"/>
        <v>0</v>
      </c>
      <c r="L20" s="171"/>
      <c r="M20" s="160">
        <f t="shared" si="1"/>
        <v>0</v>
      </c>
      <c r="N20" s="175"/>
    </row>
    <row r="21" spans="1:14" ht="12.75">
      <c r="A21" s="168">
        <f t="shared" si="3"/>
        <v>43289</v>
      </c>
      <c r="B21" s="103" t="str">
        <f>VLOOKUP(WEEKDAY(A21,1),גיליון1!$A$3:$B$9,2,0)</f>
        <v>Sunday</v>
      </c>
      <c r="C21" s="169"/>
      <c r="D21" s="113"/>
      <c r="E21" s="169"/>
      <c r="F21" s="113"/>
      <c r="G21" s="170"/>
      <c r="H21" s="171"/>
      <c r="I21" s="105">
        <f t="shared" si="2"/>
        <v>0</v>
      </c>
      <c r="J21" s="172"/>
      <c r="K21" s="105">
        <f t="shared" si="0"/>
        <v>0</v>
      </c>
      <c r="L21" s="171"/>
      <c r="M21" s="105">
        <f t="shared" si="1"/>
        <v>0</v>
      </c>
      <c r="N21" s="173"/>
    </row>
    <row r="22" spans="1:14" ht="12.75">
      <c r="A22" s="168">
        <f t="shared" si="3"/>
        <v>43290</v>
      </c>
      <c r="B22" s="103" t="str">
        <f>VLOOKUP(WEEKDAY(A22,1),גיליון1!$A$3:$B$9,2,0)</f>
        <v>Monday</v>
      </c>
      <c r="C22" s="169"/>
      <c r="D22" s="113"/>
      <c r="E22" s="169"/>
      <c r="F22" s="113"/>
      <c r="G22" s="170"/>
      <c r="H22" s="171"/>
      <c r="I22" s="105">
        <f t="shared" si="2"/>
        <v>0</v>
      </c>
      <c r="J22" s="172"/>
      <c r="K22" s="105">
        <f t="shared" si="0"/>
        <v>0</v>
      </c>
      <c r="L22" s="171"/>
      <c r="M22" s="105">
        <f t="shared" si="1"/>
        <v>0</v>
      </c>
      <c r="N22" s="173"/>
    </row>
    <row r="23" spans="1:14" ht="12.75">
      <c r="A23" s="168">
        <f t="shared" si="3"/>
        <v>43291</v>
      </c>
      <c r="B23" s="103" t="str">
        <f>VLOOKUP(WEEKDAY(A23,1),גיליון1!$A$3:$B$9,2,0)</f>
        <v>Tuesday</v>
      </c>
      <c r="C23" s="169"/>
      <c r="D23" s="113"/>
      <c r="E23" s="169"/>
      <c r="F23" s="113"/>
      <c r="G23" s="170"/>
      <c r="H23" s="171"/>
      <c r="I23" s="105">
        <f t="shared" si="2"/>
        <v>0</v>
      </c>
      <c r="J23" s="172"/>
      <c r="K23" s="105">
        <f t="shared" si="0"/>
        <v>0</v>
      </c>
      <c r="L23" s="171"/>
      <c r="M23" s="105">
        <f t="shared" si="1"/>
        <v>0</v>
      </c>
      <c r="N23" s="173"/>
    </row>
    <row r="24" spans="1:14" ht="12.75">
      <c r="A24" s="168">
        <f t="shared" si="3"/>
        <v>43292</v>
      </c>
      <c r="B24" s="103" t="str">
        <f>VLOOKUP(WEEKDAY(A24,1),גיליון1!$A$3:$B$9,2,0)</f>
        <v>Wednesday</v>
      </c>
      <c r="C24" s="169"/>
      <c r="D24" s="113"/>
      <c r="E24" s="169"/>
      <c r="F24" s="113"/>
      <c r="G24" s="170"/>
      <c r="H24" s="171"/>
      <c r="I24" s="105">
        <f t="shared" si="2"/>
        <v>0</v>
      </c>
      <c r="J24" s="172"/>
      <c r="K24" s="105">
        <f t="shared" si="0"/>
        <v>0</v>
      </c>
      <c r="L24" s="171"/>
      <c r="M24" s="105">
        <f t="shared" si="1"/>
        <v>0</v>
      </c>
      <c r="N24" s="173"/>
    </row>
    <row r="25" spans="1:14" ht="12.75">
      <c r="A25" s="168">
        <f t="shared" si="3"/>
        <v>43293</v>
      </c>
      <c r="B25" s="103" t="str">
        <f>VLOOKUP(WEEKDAY(A25,1),גיליון1!$A$3:$B$9,2,0)</f>
        <v>Thursday</v>
      </c>
      <c r="C25" s="169"/>
      <c r="D25" s="113"/>
      <c r="E25" s="169"/>
      <c r="F25" s="113"/>
      <c r="G25" s="170"/>
      <c r="H25" s="171"/>
      <c r="I25" s="105">
        <f t="shared" si="2"/>
        <v>0</v>
      </c>
      <c r="J25" s="172"/>
      <c r="K25" s="105">
        <f t="shared" si="0"/>
        <v>0</v>
      </c>
      <c r="L25" s="171"/>
      <c r="M25" s="105">
        <f t="shared" si="1"/>
        <v>0</v>
      </c>
      <c r="N25" s="173"/>
    </row>
    <row r="26" spans="1:14" ht="12.75">
      <c r="A26" s="174">
        <f t="shared" si="3"/>
        <v>43294</v>
      </c>
      <c r="B26" s="159" t="str">
        <f>VLOOKUP(WEEKDAY(A26,1),גיליון1!$A$3:$B$9,2,0)</f>
        <v>Friday</v>
      </c>
      <c r="C26" s="169"/>
      <c r="D26" s="113"/>
      <c r="E26" s="169"/>
      <c r="F26" s="113"/>
      <c r="G26" s="170"/>
      <c r="H26" s="171"/>
      <c r="I26" s="160">
        <f t="shared" si="2"/>
        <v>0</v>
      </c>
      <c r="J26" s="172"/>
      <c r="K26" s="160">
        <f t="shared" si="0"/>
        <v>0</v>
      </c>
      <c r="L26" s="171"/>
      <c r="M26" s="160">
        <f t="shared" si="1"/>
        <v>0</v>
      </c>
      <c r="N26" s="175"/>
    </row>
    <row r="27" spans="1:14" ht="12.75">
      <c r="A27" s="174">
        <f t="shared" si="3"/>
        <v>43295</v>
      </c>
      <c r="B27" s="159" t="str">
        <f>VLOOKUP(WEEKDAY(A27,1),גיליון1!$A$3:$B$9,2,0)</f>
        <v>Saturday</v>
      </c>
      <c r="C27" s="169"/>
      <c r="D27" s="113"/>
      <c r="E27" s="169"/>
      <c r="F27" s="113"/>
      <c r="G27" s="170"/>
      <c r="H27" s="171"/>
      <c r="I27" s="160">
        <f t="shared" si="2"/>
        <v>0</v>
      </c>
      <c r="J27" s="172"/>
      <c r="K27" s="160">
        <f t="shared" si="0"/>
        <v>0</v>
      </c>
      <c r="L27" s="171"/>
      <c r="M27" s="160">
        <f t="shared" si="1"/>
        <v>0</v>
      </c>
      <c r="N27" s="175"/>
    </row>
    <row r="28" spans="1:14" ht="12.75">
      <c r="A28" s="168">
        <f t="shared" si="3"/>
        <v>43296</v>
      </c>
      <c r="B28" s="103" t="str">
        <f>VLOOKUP(WEEKDAY(A28,1),גיליון1!$A$3:$B$9,2,0)</f>
        <v>Sunday</v>
      </c>
      <c r="C28" s="169"/>
      <c r="D28" s="113"/>
      <c r="E28" s="169"/>
      <c r="F28" s="113"/>
      <c r="G28" s="170"/>
      <c r="H28" s="171"/>
      <c r="I28" s="105">
        <f t="shared" si="2"/>
        <v>0</v>
      </c>
      <c r="J28" s="172"/>
      <c r="K28" s="105">
        <f t="shared" si="0"/>
        <v>0</v>
      </c>
      <c r="L28" s="171"/>
      <c r="M28" s="105">
        <f t="shared" si="1"/>
        <v>0</v>
      </c>
      <c r="N28" s="173"/>
    </row>
    <row r="29" spans="1:14" ht="12.75">
      <c r="A29" s="168">
        <f t="shared" si="3"/>
        <v>43297</v>
      </c>
      <c r="B29" s="103" t="str">
        <f>VLOOKUP(WEEKDAY(A29,1),גיליון1!$A$3:$B$9,2,0)</f>
        <v>Monday</v>
      </c>
      <c r="C29" s="169"/>
      <c r="D29" s="113"/>
      <c r="E29" s="169"/>
      <c r="F29" s="113"/>
      <c r="G29" s="170"/>
      <c r="H29" s="171"/>
      <c r="I29" s="105">
        <f t="shared" si="2"/>
        <v>0</v>
      </c>
      <c r="J29" s="172"/>
      <c r="K29" s="105">
        <f t="shared" si="0"/>
        <v>0</v>
      </c>
      <c r="L29" s="171"/>
      <c r="M29" s="105">
        <f t="shared" si="1"/>
        <v>0</v>
      </c>
      <c r="N29" s="173"/>
    </row>
    <row r="30" spans="1:14" ht="12.75">
      <c r="A30" s="168">
        <f t="shared" si="3"/>
        <v>43298</v>
      </c>
      <c r="B30" s="103" t="str">
        <f>VLOOKUP(WEEKDAY(A30,1),גיליון1!$A$3:$B$9,2,0)</f>
        <v>Tuesday</v>
      </c>
      <c r="C30" s="169"/>
      <c r="D30" s="113"/>
      <c r="E30" s="169"/>
      <c r="F30" s="113"/>
      <c r="G30" s="170"/>
      <c r="H30" s="171"/>
      <c r="I30" s="105">
        <f t="shared" si="2"/>
        <v>0</v>
      </c>
      <c r="J30" s="172"/>
      <c r="K30" s="105">
        <f t="shared" si="0"/>
        <v>0</v>
      </c>
      <c r="L30" s="171"/>
      <c r="M30" s="105">
        <f t="shared" si="1"/>
        <v>0</v>
      </c>
      <c r="N30" s="173"/>
    </row>
    <row r="31" spans="1:14" ht="12.75">
      <c r="A31" s="168">
        <f t="shared" si="3"/>
        <v>43299</v>
      </c>
      <c r="B31" s="103" t="str">
        <f>VLOOKUP(WEEKDAY(A31,1),גיליון1!$A$3:$B$9,2,0)</f>
        <v>Wednesday</v>
      </c>
      <c r="C31" s="169"/>
      <c r="D31" s="113"/>
      <c r="E31" s="169"/>
      <c r="F31" s="113"/>
      <c r="G31" s="170"/>
      <c r="H31" s="171"/>
      <c r="I31" s="105">
        <f t="shared" si="2"/>
        <v>0</v>
      </c>
      <c r="J31" s="172"/>
      <c r="K31" s="105">
        <f t="shared" si="0"/>
        <v>0</v>
      </c>
      <c r="L31" s="171"/>
      <c r="M31" s="105">
        <f t="shared" si="1"/>
        <v>0</v>
      </c>
      <c r="N31" s="173"/>
    </row>
    <row r="32" spans="1:14" ht="12.75">
      <c r="A32" s="168">
        <f t="shared" si="3"/>
        <v>43300</v>
      </c>
      <c r="B32" s="103" t="str">
        <f>VLOOKUP(WEEKDAY(A32,1),גיליון1!$A$3:$B$9,2,0)</f>
        <v>Thursday</v>
      </c>
      <c r="C32" s="169"/>
      <c r="D32" s="113"/>
      <c r="E32" s="169"/>
      <c r="F32" s="113"/>
      <c r="G32" s="170"/>
      <c r="H32" s="171"/>
      <c r="I32" s="105">
        <f t="shared" si="2"/>
        <v>0</v>
      </c>
      <c r="J32" s="172"/>
      <c r="K32" s="105">
        <f t="shared" si="0"/>
        <v>0</v>
      </c>
      <c r="L32" s="171"/>
      <c r="M32" s="105">
        <f t="shared" si="1"/>
        <v>0</v>
      </c>
      <c r="N32" s="173"/>
    </row>
    <row r="33" spans="1:14" ht="12.75">
      <c r="A33" s="174">
        <f t="shared" si="3"/>
        <v>43301</v>
      </c>
      <c r="B33" s="159" t="str">
        <f>VLOOKUP(WEEKDAY(A33,1),גיליון1!$A$3:$B$9,2,0)</f>
        <v>Friday</v>
      </c>
      <c r="C33" s="169"/>
      <c r="D33" s="113"/>
      <c r="E33" s="169"/>
      <c r="F33" s="113"/>
      <c r="G33" s="170"/>
      <c r="H33" s="171"/>
      <c r="I33" s="160">
        <f t="shared" si="2"/>
        <v>0</v>
      </c>
      <c r="J33" s="172"/>
      <c r="K33" s="160">
        <f t="shared" si="0"/>
        <v>0</v>
      </c>
      <c r="L33" s="171"/>
      <c r="M33" s="160">
        <f t="shared" si="1"/>
        <v>0</v>
      </c>
      <c r="N33" s="175"/>
    </row>
    <row r="34" spans="1:14" ht="12.75">
      <c r="A34" s="174">
        <f t="shared" si="3"/>
        <v>43302</v>
      </c>
      <c r="B34" s="159" t="str">
        <f>VLOOKUP(WEEKDAY(A34,1),גיליון1!$A$3:$B$9,2,0)</f>
        <v>Saturday</v>
      </c>
      <c r="C34" s="169"/>
      <c r="D34" s="113"/>
      <c r="E34" s="169"/>
      <c r="F34" s="113"/>
      <c r="G34" s="170"/>
      <c r="H34" s="171"/>
      <c r="I34" s="160">
        <f t="shared" si="2"/>
        <v>0</v>
      </c>
      <c r="J34" s="172"/>
      <c r="K34" s="160">
        <f t="shared" si="0"/>
        <v>0</v>
      </c>
      <c r="L34" s="171"/>
      <c r="M34" s="160">
        <f t="shared" si="1"/>
        <v>0</v>
      </c>
      <c r="N34" s="175"/>
    </row>
    <row r="35" spans="1:14" ht="12.75">
      <c r="A35" s="168">
        <f t="shared" si="3"/>
        <v>43303</v>
      </c>
      <c r="B35" s="103" t="str">
        <f>VLOOKUP(WEEKDAY(A35,1),גיליון1!$A$3:$B$9,2,0)</f>
        <v>Sunday</v>
      </c>
      <c r="C35" s="169"/>
      <c r="D35" s="113"/>
      <c r="E35" s="169"/>
      <c r="F35" s="113"/>
      <c r="G35" s="170"/>
      <c r="H35" s="171"/>
      <c r="I35" s="105">
        <f t="shared" si="2"/>
        <v>0</v>
      </c>
      <c r="J35" s="172"/>
      <c r="K35" s="105">
        <f t="shared" si="0"/>
        <v>0</v>
      </c>
      <c r="L35" s="171"/>
      <c r="M35" s="105">
        <f t="shared" si="1"/>
        <v>0</v>
      </c>
      <c r="N35" s="173" t="s">
        <v>54</v>
      </c>
    </row>
    <row r="36" spans="1:14" ht="12.75">
      <c r="A36" s="168">
        <f t="shared" si="3"/>
        <v>43304</v>
      </c>
      <c r="B36" s="103" t="str">
        <f>VLOOKUP(WEEKDAY(A36,1),גיליון1!$A$3:$B$9,2,0)</f>
        <v>Monday</v>
      </c>
      <c r="C36" s="169"/>
      <c r="D36" s="113"/>
      <c r="E36" s="169"/>
      <c r="F36" s="113"/>
      <c r="G36" s="170"/>
      <c r="H36" s="171"/>
      <c r="I36" s="105">
        <f t="shared" si="2"/>
        <v>0</v>
      </c>
      <c r="J36" s="172"/>
      <c r="K36" s="105">
        <f t="shared" si="0"/>
        <v>0</v>
      </c>
      <c r="L36" s="171"/>
      <c r="M36" s="105">
        <f t="shared" si="1"/>
        <v>0</v>
      </c>
      <c r="N36" s="173"/>
    </row>
    <row r="37" spans="1:14" ht="12.75">
      <c r="A37" s="168">
        <f t="shared" si="3"/>
        <v>43305</v>
      </c>
      <c r="B37" s="103" t="str">
        <f>VLOOKUP(WEEKDAY(A37,1),גיליון1!$A$3:$B$9,2,0)</f>
        <v>Tuesday</v>
      </c>
      <c r="C37" s="169"/>
      <c r="D37" s="113"/>
      <c r="E37" s="169"/>
      <c r="F37" s="113"/>
      <c r="G37" s="170"/>
      <c r="H37" s="171"/>
      <c r="I37" s="105">
        <f t="shared" si="2"/>
        <v>0</v>
      </c>
      <c r="J37" s="172"/>
      <c r="K37" s="105">
        <f t="shared" si="0"/>
        <v>0</v>
      </c>
      <c r="L37" s="171"/>
      <c r="M37" s="105">
        <f t="shared" si="1"/>
        <v>0</v>
      </c>
      <c r="N37" s="173"/>
    </row>
    <row r="38" spans="1:14" ht="12.75">
      <c r="A38" s="168">
        <f t="shared" si="3"/>
        <v>43306</v>
      </c>
      <c r="B38" s="103" t="str">
        <f>VLOOKUP(WEEKDAY(A38,1),גיליון1!$A$3:$B$9,2,0)</f>
        <v>Wednesday</v>
      </c>
      <c r="C38" s="169"/>
      <c r="D38" s="113"/>
      <c r="E38" s="169"/>
      <c r="F38" s="113"/>
      <c r="G38" s="170"/>
      <c r="H38" s="171"/>
      <c r="I38" s="105">
        <f t="shared" si="2"/>
        <v>0</v>
      </c>
      <c r="J38" s="172"/>
      <c r="K38" s="105">
        <f t="shared" si="0"/>
        <v>0</v>
      </c>
      <c r="L38" s="171"/>
      <c r="M38" s="105">
        <f t="shared" si="1"/>
        <v>0</v>
      </c>
      <c r="N38" s="173"/>
    </row>
    <row r="39" spans="1:14" ht="12.75">
      <c r="A39" s="168">
        <f t="shared" si="3"/>
        <v>43307</v>
      </c>
      <c r="B39" s="103" t="str">
        <f>VLOOKUP(WEEKDAY(A39,1),גיליון1!$A$3:$B$9,2,0)</f>
        <v>Thursday</v>
      </c>
      <c r="C39" s="169"/>
      <c r="D39" s="113"/>
      <c r="E39" s="169"/>
      <c r="F39" s="113"/>
      <c r="G39" s="170"/>
      <c r="H39" s="171"/>
      <c r="I39" s="105">
        <f t="shared" si="2"/>
        <v>0</v>
      </c>
      <c r="J39" s="172"/>
      <c r="K39" s="105">
        <f t="shared" si="0"/>
        <v>0</v>
      </c>
      <c r="L39" s="171"/>
      <c r="M39" s="105">
        <f t="shared" si="1"/>
        <v>0</v>
      </c>
      <c r="N39" s="173"/>
    </row>
    <row r="40" spans="1:14" ht="12.75">
      <c r="A40" s="174">
        <f t="shared" si="3"/>
        <v>43308</v>
      </c>
      <c r="B40" s="159" t="str">
        <f>VLOOKUP(WEEKDAY(A40,1),גיליון1!$A$3:$B$9,2,0)</f>
        <v>Friday</v>
      </c>
      <c r="C40" s="169"/>
      <c r="D40" s="113"/>
      <c r="E40" s="169"/>
      <c r="F40" s="113"/>
      <c r="G40" s="170"/>
      <c r="H40" s="171"/>
      <c r="I40" s="160">
        <f t="shared" si="2"/>
        <v>0</v>
      </c>
      <c r="J40" s="172"/>
      <c r="K40" s="160">
        <f t="shared" si="0"/>
        <v>0</v>
      </c>
      <c r="L40" s="171"/>
      <c r="M40" s="160">
        <f t="shared" si="1"/>
        <v>0</v>
      </c>
      <c r="N40" s="175"/>
    </row>
    <row r="41" spans="1:14" ht="12.75">
      <c r="A41" s="174">
        <f t="shared" si="3"/>
        <v>43309</v>
      </c>
      <c r="B41" s="159" t="str">
        <f>VLOOKUP(WEEKDAY(A41,1),גיליון1!$A$3:$B$9,2,0)</f>
        <v>Saturday</v>
      </c>
      <c r="C41" s="169"/>
      <c r="D41" s="113"/>
      <c r="E41" s="169"/>
      <c r="F41" s="113"/>
      <c r="G41" s="170"/>
      <c r="H41" s="171"/>
      <c r="I41" s="160">
        <f t="shared" si="2"/>
        <v>0</v>
      </c>
      <c r="J41" s="172"/>
      <c r="K41" s="160">
        <f t="shared" si="0"/>
        <v>0</v>
      </c>
      <c r="L41" s="171"/>
      <c r="M41" s="160">
        <f t="shared" si="1"/>
        <v>0</v>
      </c>
      <c r="N41" s="175"/>
    </row>
    <row r="42" spans="1:14" ht="12.75">
      <c r="A42" s="168">
        <f t="shared" si="3"/>
        <v>43310</v>
      </c>
      <c r="B42" s="103" t="str">
        <f>VLOOKUP(WEEKDAY(A42,1),גיליון1!$A$3:$B$9,2,0)</f>
        <v>Sunday</v>
      </c>
      <c r="C42" s="169"/>
      <c r="D42" s="113"/>
      <c r="E42" s="169"/>
      <c r="F42" s="113"/>
      <c r="G42" s="170"/>
      <c r="H42" s="171"/>
      <c r="I42" s="105">
        <f t="shared" si="2"/>
        <v>0</v>
      </c>
      <c r="J42" s="172"/>
      <c r="K42" s="105">
        <f t="shared" si="0"/>
        <v>0</v>
      </c>
      <c r="L42" s="171"/>
      <c r="M42" s="105">
        <f t="shared" si="1"/>
        <v>0</v>
      </c>
      <c r="N42" s="173"/>
    </row>
    <row r="43" spans="1:14" ht="12.75">
      <c r="A43" s="168">
        <f t="shared" si="3"/>
        <v>43311</v>
      </c>
      <c r="B43" s="103" t="str">
        <f>VLOOKUP(WEEKDAY(A43,1),גיליון1!$A$3:$B$9,2,0)</f>
        <v>Monday</v>
      </c>
      <c r="C43" s="169"/>
      <c r="D43" s="113"/>
      <c r="E43" s="169"/>
      <c r="F43" s="113"/>
      <c r="G43" s="170"/>
      <c r="H43" s="171"/>
      <c r="I43" s="105">
        <f t="shared" si="2"/>
        <v>0</v>
      </c>
      <c r="J43" s="172"/>
      <c r="K43" s="105">
        <f t="shared" si="0"/>
        <v>0</v>
      </c>
      <c r="L43" s="171"/>
      <c r="M43" s="105">
        <f t="shared" si="1"/>
        <v>0</v>
      </c>
      <c r="N43" s="173"/>
    </row>
    <row r="44" spans="1:14" ht="13.5" thickBot="1">
      <c r="A44" s="168">
        <f t="shared" si="3"/>
        <v>43312</v>
      </c>
      <c r="B44" s="103" t="str">
        <f>VLOOKUP(WEEKDAY(A44,1),גיליון1!$A$3:$B$9,2,0)</f>
        <v>Tuesday</v>
      </c>
      <c r="C44" s="169"/>
      <c r="D44" s="113"/>
      <c r="E44" s="169"/>
      <c r="F44" s="113"/>
      <c r="G44" s="170"/>
      <c r="H44" s="171"/>
      <c r="I44" s="105">
        <f t="shared" si="2"/>
        <v>0</v>
      </c>
      <c r="J44" s="172"/>
      <c r="K44" s="105">
        <f t="shared" si="0"/>
        <v>0</v>
      </c>
      <c r="L44" s="171"/>
      <c r="M44" s="105">
        <f t="shared" si="1"/>
        <v>0</v>
      </c>
      <c r="N44" s="173"/>
    </row>
    <row r="45" spans="1:14" ht="13.5" thickBot="1">
      <c r="A45" s="229" t="s">
        <v>11</v>
      </c>
      <c r="B45" s="230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6" t="s">
        <v>34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</row>
    <row r="47" spans="1:14" ht="42" customHeight="1">
      <c r="A47" s="221" t="s">
        <v>25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30</v>
      </c>
      <c r="C50" s="225"/>
      <c r="D50" s="225"/>
      <c r="E50" s="225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32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6" t="s">
        <v>56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</row>
    <row r="55" spans="1:14" ht="12.75">
      <c r="A55" s="140"/>
      <c r="B55" s="87" t="s">
        <v>12</v>
      </c>
      <c r="C55" s="220"/>
      <c r="D55" s="220"/>
      <c r="E55" s="220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20"/>
      <c r="D57" s="220"/>
      <c r="E57" s="220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7"/>
      <c r="B58" s="178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7"/>
      <c r="B59" s="178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79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20">
      <selection activeCell="C50" sqref="C50:E50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1.28125" style="93" customWidth="1"/>
    <col min="12" max="12" width="11.57421875" style="93" customWidth="1"/>
    <col min="13" max="13" width="13.00390625" style="93" customWidth="1"/>
    <col min="14" max="14" width="11.57421875" style="93" customWidth="1"/>
    <col min="15" max="16384" width="9.140625" style="93" customWidth="1"/>
  </cols>
  <sheetData>
    <row r="1" spans="1:14" ht="18.75" customHeight="1">
      <c r="A1" s="236" t="s">
        <v>71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ht="18">
      <c r="A2" s="68"/>
      <c r="B2" s="69" t="s">
        <v>0</v>
      </c>
      <c r="C2" s="107">
        <f>+A14</f>
        <v>43313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50</v>
      </c>
      <c r="C4" s="207" t="str">
        <f>'total year'!C4:E4</f>
        <v>Tel Aviv University </v>
      </c>
      <c r="D4" s="207"/>
      <c r="E4" s="207"/>
      <c r="F4" s="74"/>
      <c r="G4" s="75"/>
      <c r="H4" s="69" t="s">
        <v>42</v>
      </c>
      <c r="I4" s="72"/>
      <c r="J4" s="78"/>
      <c r="K4" s="207">
        <f>IF('total year'!I4=0,"",'total year'!I4)</f>
      </c>
      <c r="L4" s="207"/>
      <c r="M4" s="207"/>
      <c r="N4" s="92"/>
      <c r="O4" s="59" t="s">
        <v>35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43</v>
      </c>
      <c r="Q5" s="60"/>
    </row>
    <row r="6" spans="1:15" ht="18">
      <c r="A6" s="74"/>
      <c r="B6" s="69" t="s">
        <v>1</v>
      </c>
      <c r="C6" s="237" t="str">
        <f>IF('total year'!C6:E6=0," ",'total year'!C6:E6)</f>
        <v> </v>
      </c>
      <c r="D6" s="237"/>
      <c r="E6" s="237"/>
      <c r="F6" s="77"/>
      <c r="G6" s="78"/>
      <c r="H6" s="69" t="s">
        <v>41</v>
      </c>
      <c r="I6" s="72"/>
      <c r="J6" s="78"/>
      <c r="K6" s="207">
        <f>IF('total year'!I6=0,"",'total year'!I6)</f>
      </c>
      <c r="L6" s="207"/>
      <c r="M6" s="207"/>
      <c r="N6" s="78"/>
      <c r="O6" s="60" t="s">
        <v>44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6" t="s">
        <v>2</v>
      </c>
      <c r="D8" s="226"/>
      <c r="E8" s="226"/>
      <c r="F8" s="226"/>
      <c r="G8" s="227"/>
      <c r="H8" s="228"/>
      <c r="I8" s="228"/>
      <c r="J8" s="234" t="s">
        <v>37</v>
      </c>
      <c r="K8" s="234" t="s">
        <v>39</v>
      </c>
      <c r="L8" s="238" t="s">
        <v>31</v>
      </c>
      <c r="M8" s="231" t="s">
        <v>38</v>
      </c>
      <c r="N8" s="231" t="s">
        <v>17</v>
      </c>
    </row>
    <row r="9" spans="1:14" ht="12.75" customHeight="1" thickBot="1">
      <c r="A9" s="97"/>
      <c r="B9" s="100"/>
      <c r="C9" s="214"/>
      <c r="D9" s="215"/>
      <c r="E9" s="214"/>
      <c r="F9" s="215"/>
      <c r="G9" s="114"/>
      <c r="H9" s="117"/>
      <c r="I9" s="232" t="s">
        <v>21</v>
      </c>
      <c r="J9" s="235"/>
      <c r="K9" s="223"/>
      <c r="L9" s="239"/>
      <c r="M9" s="224"/>
      <c r="N9" s="224"/>
    </row>
    <row r="10" spans="1:15" ht="12.75" customHeight="1">
      <c r="A10" s="127"/>
      <c r="B10" s="101" t="s">
        <v>3</v>
      </c>
      <c r="C10" s="216" t="s">
        <v>27</v>
      </c>
      <c r="D10" s="217"/>
      <c r="E10" s="216" t="s">
        <v>28</v>
      </c>
      <c r="F10" s="217"/>
      <c r="G10" s="128" t="s">
        <v>24</v>
      </c>
      <c r="H10" s="127" t="s">
        <v>40</v>
      </c>
      <c r="I10" s="233"/>
      <c r="J10" s="235"/>
      <c r="K10" s="223"/>
      <c r="L10" s="222" t="s">
        <v>51</v>
      </c>
      <c r="M10" s="224"/>
      <c r="N10" s="224"/>
      <c r="O10" s="59" t="s">
        <v>35</v>
      </c>
    </row>
    <row r="11" spans="1:15" ht="14.25" customHeight="1">
      <c r="A11" s="98"/>
      <c r="B11" s="102" t="s">
        <v>49</v>
      </c>
      <c r="C11" s="218" t="str">
        <f>IF('total year'!C11=0," ",'total year'!C11)</f>
        <v> </v>
      </c>
      <c r="D11" s="219"/>
      <c r="E11" s="218" t="str">
        <f>IF('total year'!D11=0," ",'total year'!D11)</f>
        <v> </v>
      </c>
      <c r="F11" s="219"/>
      <c r="G11" s="115" t="str">
        <f>IF('total year'!E11=0," ",'total year'!E11)</f>
        <v> </v>
      </c>
      <c r="H11" s="104" t="str">
        <f>IF('total year'!F11=0," ",'total year'!F11)</f>
        <v> </v>
      </c>
      <c r="I11" s="233"/>
      <c r="J11" s="235"/>
      <c r="K11" s="223"/>
      <c r="L11" s="223"/>
      <c r="M11" s="224"/>
      <c r="N11" s="224"/>
      <c r="O11" s="60" t="s">
        <v>45</v>
      </c>
    </row>
    <row r="12" spans="1:15" ht="17.25" customHeight="1">
      <c r="A12" s="98"/>
      <c r="B12" s="102" t="s">
        <v>55</v>
      </c>
      <c r="C12" s="218" t="str">
        <f>IF('total year'!C12=0," ",'total year'!C12)</f>
        <v> </v>
      </c>
      <c r="D12" s="219"/>
      <c r="E12" s="218" t="str">
        <f>IF('total year'!D12=0," ",'total year'!D12)</f>
        <v> </v>
      </c>
      <c r="F12" s="219"/>
      <c r="G12" s="115" t="str">
        <f>IF('total year'!E12=0," ",'total year'!E12)</f>
        <v> </v>
      </c>
      <c r="H12" s="104" t="str">
        <f>IF('total year'!F12=0," ",'total year'!F12)</f>
        <v> </v>
      </c>
      <c r="I12" s="233"/>
      <c r="J12" s="235"/>
      <c r="K12" s="223"/>
      <c r="L12" s="224"/>
      <c r="M12" s="224"/>
      <c r="N12" s="224"/>
      <c r="O12" s="60" t="s">
        <v>46</v>
      </c>
    </row>
    <row r="13" spans="1:15" ht="17.25" customHeight="1" thickBot="1">
      <c r="A13" s="152"/>
      <c r="B13" s="153"/>
      <c r="C13" s="154" t="s">
        <v>58</v>
      </c>
      <c r="D13" s="155" t="s">
        <v>59</v>
      </c>
      <c r="E13" s="154" t="s">
        <v>58</v>
      </c>
      <c r="F13" s="155" t="s">
        <v>59</v>
      </c>
      <c r="G13" s="156" t="s">
        <v>58</v>
      </c>
      <c r="H13" s="157" t="s">
        <v>58</v>
      </c>
      <c r="I13" s="158" t="s">
        <v>58</v>
      </c>
      <c r="J13" s="158" t="s">
        <v>58</v>
      </c>
      <c r="K13" s="158" t="s">
        <v>58</v>
      </c>
      <c r="L13" s="158" t="s">
        <v>58</v>
      </c>
      <c r="M13" s="158" t="s">
        <v>58</v>
      </c>
      <c r="N13" s="152"/>
      <c r="O13" s="60"/>
    </row>
    <row r="14" spans="1:16" ht="12.75">
      <c r="A14" s="161">
        <v>43313</v>
      </c>
      <c r="B14" s="149" t="str">
        <f>VLOOKUP(WEEKDAY(A14,1),גיליון1!$A$3:$B$9,2,0)</f>
        <v>Wednesday</v>
      </c>
      <c r="C14" s="162"/>
      <c r="D14" s="150"/>
      <c r="E14" s="162"/>
      <c r="F14" s="150"/>
      <c r="G14" s="163"/>
      <c r="H14" s="164"/>
      <c r="I14" s="151">
        <f>+H14+G14+E14+C14</f>
        <v>0</v>
      </c>
      <c r="J14" s="165"/>
      <c r="K14" s="151">
        <f aca="true" t="shared" si="0" ref="K14:K44">+J14+I14</f>
        <v>0</v>
      </c>
      <c r="L14" s="164"/>
      <c r="M14" s="151">
        <f aca="true" t="shared" si="1" ref="M14:M44">+L14+K14</f>
        <v>0</v>
      </c>
      <c r="N14" s="166"/>
      <c r="P14" s="167"/>
    </row>
    <row r="15" spans="1:14" ht="12.75">
      <c r="A15" s="168">
        <f>+A14+1</f>
        <v>43314</v>
      </c>
      <c r="B15" s="103" t="str">
        <f>VLOOKUP(WEEKDAY(A15,1),גיליון1!$A$3:$B$9,2,0)</f>
        <v>Thursday</v>
      </c>
      <c r="C15" s="169"/>
      <c r="D15" s="113"/>
      <c r="E15" s="169"/>
      <c r="F15" s="113"/>
      <c r="G15" s="170"/>
      <c r="H15" s="171"/>
      <c r="I15" s="105">
        <f aca="true" t="shared" si="2" ref="I15:I44">+H15+G15+E15+C15</f>
        <v>0</v>
      </c>
      <c r="J15" s="172"/>
      <c r="K15" s="105">
        <f t="shared" si="0"/>
        <v>0</v>
      </c>
      <c r="L15" s="171"/>
      <c r="M15" s="105">
        <f t="shared" si="1"/>
        <v>0</v>
      </c>
      <c r="N15" s="173"/>
    </row>
    <row r="16" spans="1:14" ht="12.75">
      <c r="A16" s="174">
        <f aca="true" t="shared" si="3" ref="A16:A44">+A15+1</f>
        <v>43315</v>
      </c>
      <c r="B16" s="159" t="str">
        <f>VLOOKUP(WEEKDAY(A16,1),גיליון1!$A$3:$B$9,2,0)</f>
        <v>Friday</v>
      </c>
      <c r="C16" s="169"/>
      <c r="D16" s="113"/>
      <c r="E16" s="169"/>
      <c r="F16" s="113"/>
      <c r="G16" s="170"/>
      <c r="H16" s="171"/>
      <c r="I16" s="160">
        <f t="shared" si="2"/>
        <v>0</v>
      </c>
      <c r="J16" s="172"/>
      <c r="K16" s="160">
        <f t="shared" si="0"/>
        <v>0</v>
      </c>
      <c r="L16" s="171"/>
      <c r="M16" s="160">
        <f t="shared" si="1"/>
        <v>0</v>
      </c>
      <c r="N16" s="175"/>
    </row>
    <row r="17" spans="1:15" ht="15">
      <c r="A17" s="174">
        <f t="shared" si="3"/>
        <v>43316</v>
      </c>
      <c r="B17" s="159" t="str">
        <f>VLOOKUP(WEEKDAY(A17,1),גיליון1!$A$3:$B$9,2,0)</f>
        <v>Saturday</v>
      </c>
      <c r="C17" s="169"/>
      <c r="D17" s="113"/>
      <c r="E17" s="169"/>
      <c r="F17" s="113"/>
      <c r="G17" s="170"/>
      <c r="H17" s="171"/>
      <c r="I17" s="160">
        <f t="shared" si="2"/>
        <v>0</v>
      </c>
      <c r="J17" s="172"/>
      <c r="K17" s="160">
        <f t="shared" si="0"/>
        <v>0</v>
      </c>
      <c r="L17" s="171"/>
      <c r="M17" s="160">
        <f t="shared" si="1"/>
        <v>0</v>
      </c>
      <c r="N17" s="175"/>
      <c r="O17" s="59" t="s">
        <v>73</v>
      </c>
    </row>
    <row r="18" spans="1:15" ht="15">
      <c r="A18" s="168">
        <f t="shared" si="3"/>
        <v>43317</v>
      </c>
      <c r="B18" s="103" t="str">
        <f>VLOOKUP(WEEKDAY(A18,1),גיליון1!$A$3:$B$9,2,0)</f>
        <v>Sunday</v>
      </c>
      <c r="C18" s="169"/>
      <c r="D18" s="113"/>
      <c r="E18" s="169"/>
      <c r="F18" s="113"/>
      <c r="G18" s="170"/>
      <c r="H18" s="171"/>
      <c r="I18" s="105">
        <f t="shared" si="2"/>
        <v>0</v>
      </c>
      <c r="J18" s="172"/>
      <c r="K18" s="105">
        <f t="shared" si="0"/>
        <v>0</v>
      </c>
      <c r="L18" s="171"/>
      <c r="M18" s="105">
        <f t="shared" si="1"/>
        <v>0</v>
      </c>
      <c r="N18" s="173"/>
      <c r="O18" s="59" t="s">
        <v>74</v>
      </c>
    </row>
    <row r="19" spans="1:15" ht="15">
      <c r="A19" s="168">
        <f t="shared" si="3"/>
        <v>43318</v>
      </c>
      <c r="B19" s="103" t="str">
        <f>VLOOKUP(WEEKDAY(A19,1),גיליון1!$A$3:$B$9,2,0)</f>
        <v>Monday</v>
      </c>
      <c r="C19" s="169"/>
      <c r="D19" s="113"/>
      <c r="E19" s="169"/>
      <c r="F19" s="113"/>
      <c r="G19" s="170"/>
      <c r="H19" s="171"/>
      <c r="I19" s="105">
        <f t="shared" si="2"/>
        <v>0</v>
      </c>
      <c r="J19" s="172"/>
      <c r="K19" s="105">
        <f t="shared" si="0"/>
        <v>0</v>
      </c>
      <c r="L19" s="171"/>
      <c r="M19" s="105">
        <f t="shared" si="1"/>
        <v>0</v>
      </c>
      <c r="N19" s="173"/>
      <c r="O19" s="59" t="s">
        <v>72</v>
      </c>
    </row>
    <row r="20" spans="1:14" ht="12.75">
      <c r="A20" s="168">
        <f t="shared" si="3"/>
        <v>43319</v>
      </c>
      <c r="B20" s="103" t="str">
        <f>VLOOKUP(WEEKDAY(A20,1),גיליון1!$A$3:$B$9,2,0)</f>
        <v>Tuesday</v>
      </c>
      <c r="C20" s="169"/>
      <c r="D20" s="113"/>
      <c r="E20" s="169"/>
      <c r="F20" s="113"/>
      <c r="G20" s="170"/>
      <c r="H20" s="171"/>
      <c r="I20" s="105">
        <f t="shared" si="2"/>
        <v>0</v>
      </c>
      <c r="J20" s="172"/>
      <c r="K20" s="105">
        <f t="shared" si="0"/>
        <v>0</v>
      </c>
      <c r="L20" s="171"/>
      <c r="M20" s="105">
        <f t="shared" si="1"/>
        <v>0</v>
      </c>
      <c r="N20" s="173"/>
    </row>
    <row r="21" spans="1:14" ht="12.75">
      <c r="A21" s="168">
        <f t="shared" si="3"/>
        <v>43320</v>
      </c>
      <c r="B21" s="103" t="str">
        <f>VLOOKUP(WEEKDAY(A21,1),גיליון1!$A$3:$B$9,2,0)</f>
        <v>Wednesday</v>
      </c>
      <c r="C21" s="169"/>
      <c r="D21" s="113"/>
      <c r="E21" s="169"/>
      <c r="F21" s="113"/>
      <c r="G21" s="170"/>
      <c r="H21" s="171"/>
      <c r="I21" s="105">
        <f t="shared" si="2"/>
        <v>0</v>
      </c>
      <c r="J21" s="172"/>
      <c r="K21" s="105">
        <f t="shared" si="0"/>
        <v>0</v>
      </c>
      <c r="L21" s="171"/>
      <c r="M21" s="105">
        <f t="shared" si="1"/>
        <v>0</v>
      </c>
      <c r="N21" s="173"/>
    </row>
    <row r="22" spans="1:14" ht="12.75">
      <c r="A22" s="168">
        <f t="shared" si="3"/>
        <v>43321</v>
      </c>
      <c r="B22" s="103" t="str">
        <f>VLOOKUP(WEEKDAY(A22,1),גיליון1!$A$3:$B$9,2,0)</f>
        <v>Thursday</v>
      </c>
      <c r="C22" s="169"/>
      <c r="D22" s="113"/>
      <c r="E22" s="169"/>
      <c r="F22" s="113"/>
      <c r="G22" s="170"/>
      <c r="H22" s="171"/>
      <c r="I22" s="105">
        <f t="shared" si="2"/>
        <v>0</v>
      </c>
      <c r="J22" s="172"/>
      <c r="K22" s="105">
        <f t="shared" si="0"/>
        <v>0</v>
      </c>
      <c r="L22" s="171"/>
      <c r="M22" s="105">
        <f t="shared" si="1"/>
        <v>0</v>
      </c>
      <c r="N22" s="173"/>
    </row>
    <row r="23" spans="1:14" ht="12.75">
      <c r="A23" s="174">
        <f t="shared" si="3"/>
        <v>43322</v>
      </c>
      <c r="B23" s="159" t="str">
        <f>VLOOKUP(WEEKDAY(A23,1),גיליון1!$A$3:$B$9,2,0)</f>
        <v>Friday</v>
      </c>
      <c r="C23" s="169"/>
      <c r="D23" s="113"/>
      <c r="E23" s="169"/>
      <c r="F23" s="113"/>
      <c r="G23" s="170"/>
      <c r="H23" s="171"/>
      <c r="I23" s="160">
        <f t="shared" si="2"/>
        <v>0</v>
      </c>
      <c r="J23" s="172"/>
      <c r="K23" s="160">
        <f t="shared" si="0"/>
        <v>0</v>
      </c>
      <c r="L23" s="171"/>
      <c r="M23" s="160">
        <f t="shared" si="1"/>
        <v>0</v>
      </c>
      <c r="N23" s="175"/>
    </row>
    <row r="24" spans="1:14" ht="12.75">
      <c r="A24" s="174">
        <f t="shared" si="3"/>
        <v>43323</v>
      </c>
      <c r="B24" s="159" t="str">
        <f>VLOOKUP(WEEKDAY(A24,1),גיליון1!$A$3:$B$9,2,0)</f>
        <v>Saturday</v>
      </c>
      <c r="C24" s="169"/>
      <c r="D24" s="113"/>
      <c r="E24" s="169"/>
      <c r="F24" s="113"/>
      <c r="G24" s="170"/>
      <c r="H24" s="171"/>
      <c r="I24" s="160">
        <f t="shared" si="2"/>
        <v>0</v>
      </c>
      <c r="J24" s="172"/>
      <c r="K24" s="160">
        <f t="shared" si="0"/>
        <v>0</v>
      </c>
      <c r="L24" s="171"/>
      <c r="M24" s="160">
        <f t="shared" si="1"/>
        <v>0</v>
      </c>
      <c r="N24" s="175"/>
    </row>
    <row r="25" spans="1:14" ht="12.75">
      <c r="A25" s="168">
        <f t="shared" si="3"/>
        <v>43324</v>
      </c>
      <c r="B25" s="103" t="str">
        <f>VLOOKUP(WEEKDAY(A25,1),גיליון1!$A$3:$B$9,2,0)</f>
        <v>Sunday</v>
      </c>
      <c r="C25" s="169"/>
      <c r="D25" s="113"/>
      <c r="E25" s="169"/>
      <c r="F25" s="113"/>
      <c r="G25" s="170"/>
      <c r="H25" s="171"/>
      <c r="I25" s="105">
        <f t="shared" si="2"/>
        <v>0</v>
      </c>
      <c r="J25" s="172"/>
      <c r="K25" s="105">
        <f t="shared" si="0"/>
        <v>0</v>
      </c>
      <c r="L25" s="171"/>
      <c r="M25" s="105">
        <f t="shared" si="1"/>
        <v>0</v>
      </c>
      <c r="N25" s="173"/>
    </row>
    <row r="26" spans="1:14" ht="12.75">
      <c r="A26" s="168">
        <f t="shared" si="3"/>
        <v>43325</v>
      </c>
      <c r="B26" s="103" t="str">
        <f>VLOOKUP(WEEKDAY(A26,1),גיליון1!$A$3:$B$9,2,0)</f>
        <v>Monday</v>
      </c>
      <c r="C26" s="169"/>
      <c r="D26" s="113"/>
      <c r="E26" s="169"/>
      <c r="F26" s="113"/>
      <c r="G26" s="170"/>
      <c r="H26" s="171"/>
      <c r="I26" s="105">
        <f t="shared" si="2"/>
        <v>0</v>
      </c>
      <c r="J26" s="172"/>
      <c r="K26" s="105">
        <f t="shared" si="0"/>
        <v>0</v>
      </c>
      <c r="L26" s="171"/>
      <c r="M26" s="105">
        <f t="shared" si="1"/>
        <v>0</v>
      </c>
      <c r="N26" s="173"/>
    </row>
    <row r="27" spans="1:14" ht="12.75">
      <c r="A27" s="168">
        <f t="shared" si="3"/>
        <v>43326</v>
      </c>
      <c r="B27" s="103" t="str">
        <f>VLOOKUP(WEEKDAY(A27,1),גיליון1!$A$3:$B$9,2,0)</f>
        <v>Tuesday</v>
      </c>
      <c r="C27" s="169"/>
      <c r="D27" s="113"/>
      <c r="E27" s="169"/>
      <c r="F27" s="113"/>
      <c r="G27" s="170"/>
      <c r="H27" s="171"/>
      <c r="I27" s="105">
        <f t="shared" si="2"/>
        <v>0</v>
      </c>
      <c r="J27" s="172"/>
      <c r="K27" s="105">
        <f t="shared" si="0"/>
        <v>0</v>
      </c>
      <c r="L27" s="171"/>
      <c r="M27" s="105">
        <f t="shared" si="1"/>
        <v>0</v>
      </c>
      <c r="N27" s="173"/>
    </row>
    <row r="28" spans="1:14" ht="12.75">
      <c r="A28" s="168">
        <f t="shared" si="3"/>
        <v>43327</v>
      </c>
      <c r="B28" s="103" t="str">
        <f>VLOOKUP(WEEKDAY(A28,1),גיליון1!$A$3:$B$9,2,0)</f>
        <v>Wednesday</v>
      </c>
      <c r="C28" s="169"/>
      <c r="D28" s="113"/>
      <c r="E28" s="169"/>
      <c r="F28" s="113"/>
      <c r="G28" s="170"/>
      <c r="H28" s="171"/>
      <c r="I28" s="105">
        <f t="shared" si="2"/>
        <v>0</v>
      </c>
      <c r="J28" s="172"/>
      <c r="K28" s="105">
        <f t="shared" si="0"/>
        <v>0</v>
      </c>
      <c r="L28" s="171"/>
      <c r="M28" s="105">
        <f t="shared" si="1"/>
        <v>0</v>
      </c>
      <c r="N28" s="173"/>
    </row>
    <row r="29" spans="1:14" ht="12.75">
      <c r="A29" s="168">
        <f t="shared" si="3"/>
        <v>43328</v>
      </c>
      <c r="B29" s="103" t="str">
        <f>VLOOKUP(WEEKDAY(A29,1),גיליון1!$A$3:$B$9,2,0)</f>
        <v>Thursday</v>
      </c>
      <c r="C29" s="169"/>
      <c r="D29" s="113"/>
      <c r="E29" s="169"/>
      <c r="F29" s="113"/>
      <c r="G29" s="170"/>
      <c r="H29" s="171"/>
      <c r="I29" s="105">
        <f t="shared" si="2"/>
        <v>0</v>
      </c>
      <c r="J29" s="172"/>
      <c r="K29" s="105">
        <f t="shared" si="0"/>
        <v>0</v>
      </c>
      <c r="L29" s="171"/>
      <c r="M29" s="105">
        <f t="shared" si="1"/>
        <v>0</v>
      </c>
      <c r="N29" s="173"/>
    </row>
    <row r="30" spans="1:14" ht="12.75">
      <c r="A30" s="174">
        <f t="shared" si="3"/>
        <v>43329</v>
      </c>
      <c r="B30" s="159" t="str">
        <f>VLOOKUP(WEEKDAY(A30,1),גיליון1!$A$3:$B$9,2,0)</f>
        <v>Friday</v>
      </c>
      <c r="C30" s="169"/>
      <c r="D30" s="113"/>
      <c r="E30" s="169"/>
      <c r="F30" s="113"/>
      <c r="G30" s="170"/>
      <c r="H30" s="171"/>
      <c r="I30" s="160">
        <f t="shared" si="2"/>
        <v>0</v>
      </c>
      <c r="J30" s="172"/>
      <c r="K30" s="160">
        <f t="shared" si="0"/>
        <v>0</v>
      </c>
      <c r="L30" s="171"/>
      <c r="M30" s="160">
        <f t="shared" si="1"/>
        <v>0</v>
      </c>
      <c r="N30" s="175"/>
    </row>
    <row r="31" spans="1:14" ht="12.75">
      <c r="A31" s="174">
        <f t="shared" si="3"/>
        <v>43330</v>
      </c>
      <c r="B31" s="159" t="str">
        <f>VLOOKUP(WEEKDAY(A31,1),גיליון1!$A$3:$B$9,2,0)</f>
        <v>Saturday</v>
      </c>
      <c r="C31" s="169"/>
      <c r="D31" s="113"/>
      <c r="E31" s="169"/>
      <c r="F31" s="113"/>
      <c r="G31" s="170"/>
      <c r="H31" s="171"/>
      <c r="I31" s="160">
        <f t="shared" si="2"/>
        <v>0</v>
      </c>
      <c r="J31" s="172"/>
      <c r="K31" s="160">
        <f t="shared" si="0"/>
        <v>0</v>
      </c>
      <c r="L31" s="171"/>
      <c r="M31" s="160">
        <f t="shared" si="1"/>
        <v>0</v>
      </c>
      <c r="N31" s="175"/>
    </row>
    <row r="32" spans="1:14" ht="12.75">
      <c r="A32" s="168">
        <f t="shared" si="3"/>
        <v>43331</v>
      </c>
      <c r="B32" s="103" t="str">
        <f>VLOOKUP(WEEKDAY(A32,1),גיליון1!$A$3:$B$9,2,0)</f>
        <v>Sunday</v>
      </c>
      <c r="C32" s="169"/>
      <c r="D32" s="113"/>
      <c r="E32" s="169"/>
      <c r="F32" s="113"/>
      <c r="G32" s="170"/>
      <c r="H32" s="171"/>
      <c r="I32" s="105">
        <f t="shared" si="2"/>
        <v>0</v>
      </c>
      <c r="J32" s="172"/>
      <c r="K32" s="105">
        <f t="shared" si="0"/>
        <v>0</v>
      </c>
      <c r="L32" s="171"/>
      <c r="M32" s="105">
        <f t="shared" si="1"/>
        <v>0</v>
      </c>
      <c r="N32" s="173"/>
    </row>
    <row r="33" spans="1:14" ht="12.75">
      <c r="A33" s="168">
        <f t="shared" si="3"/>
        <v>43332</v>
      </c>
      <c r="B33" s="103" t="str">
        <f>VLOOKUP(WEEKDAY(A33,1),גיליון1!$A$3:$B$9,2,0)</f>
        <v>Monday</v>
      </c>
      <c r="C33" s="169"/>
      <c r="D33" s="113"/>
      <c r="E33" s="169"/>
      <c r="F33" s="113"/>
      <c r="G33" s="170"/>
      <c r="H33" s="171"/>
      <c r="I33" s="105">
        <f t="shared" si="2"/>
        <v>0</v>
      </c>
      <c r="J33" s="172"/>
      <c r="K33" s="105">
        <f t="shared" si="0"/>
        <v>0</v>
      </c>
      <c r="L33" s="171"/>
      <c r="M33" s="105">
        <f t="shared" si="1"/>
        <v>0</v>
      </c>
      <c r="N33" s="173"/>
    </row>
    <row r="34" spans="1:14" ht="12.75">
      <c r="A34" s="168">
        <f t="shared" si="3"/>
        <v>43333</v>
      </c>
      <c r="B34" s="103" t="str">
        <f>VLOOKUP(WEEKDAY(A34,1),גיליון1!$A$3:$B$9,2,0)</f>
        <v>Tuesday</v>
      </c>
      <c r="C34" s="169"/>
      <c r="D34" s="113"/>
      <c r="E34" s="169"/>
      <c r="F34" s="113"/>
      <c r="G34" s="170"/>
      <c r="H34" s="171"/>
      <c r="I34" s="105">
        <f t="shared" si="2"/>
        <v>0</v>
      </c>
      <c r="J34" s="172"/>
      <c r="K34" s="105">
        <f t="shared" si="0"/>
        <v>0</v>
      </c>
      <c r="L34" s="171"/>
      <c r="M34" s="105">
        <f t="shared" si="1"/>
        <v>0</v>
      </c>
      <c r="N34" s="173"/>
    </row>
    <row r="35" spans="1:14" ht="12.75">
      <c r="A35" s="168">
        <f t="shared" si="3"/>
        <v>43334</v>
      </c>
      <c r="B35" s="103" t="str">
        <f>VLOOKUP(WEEKDAY(A35,1),גיליון1!$A$3:$B$9,2,0)</f>
        <v>Wednesday</v>
      </c>
      <c r="C35" s="169"/>
      <c r="D35" s="113"/>
      <c r="E35" s="169"/>
      <c r="F35" s="113"/>
      <c r="G35" s="170"/>
      <c r="H35" s="171"/>
      <c r="I35" s="105">
        <f t="shared" si="2"/>
        <v>0</v>
      </c>
      <c r="J35" s="172"/>
      <c r="K35" s="105">
        <f t="shared" si="0"/>
        <v>0</v>
      </c>
      <c r="L35" s="171"/>
      <c r="M35" s="105">
        <f t="shared" si="1"/>
        <v>0</v>
      </c>
      <c r="N35" s="173"/>
    </row>
    <row r="36" spans="1:14" ht="12.75">
      <c r="A36" s="168">
        <f t="shared" si="3"/>
        <v>43335</v>
      </c>
      <c r="B36" s="103" t="str">
        <f>VLOOKUP(WEEKDAY(A36,1),גיליון1!$A$3:$B$9,2,0)</f>
        <v>Thursday</v>
      </c>
      <c r="C36" s="169"/>
      <c r="D36" s="113"/>
      <c r="E36" s="169"/>
      <c r="F36" s="113"/>
      <c r="G36" s="170"/>
      <c r="H36" s="171"/>
      <c r="I36" s="105">
        <f t="shared" si="2"/>
        <v>0</v>
      </c>
      <c r="J36" s="172"/>
      <c r="K36" s="105">
        <f t="shared" si="0"/>
        <v>0</v>
      </c>
      <c r="L36" s="171"/>
      <c r="M36" s="105">
        <f t="shared" si="1"/>
        <v>0</v>
      </c>
      <c r="N36" s="173"/>
    </row>
    <row r="37" spans="1:14" ht="12.75">
      <c r="A37" s="174">
        <f t="shared" si="3"/>
        <v>43336</v>
      </c>
      <c r="B37" s="159" t="str">
        <f>VLOOKUP(WEEKDAY(A37,1),גיליון1!$A$3:$B$9,2,0)</f>
        <v>Friday</v>
      </c>
      <c r="C37" s="169"/>
      <c r="D37" s="113"/>
      <c r="E37" s="169"/>
      <c r="F37" s="113"/>
      <c r="G37" s="170"/>
      <c r="H37" s="171"/>
      <c r="I37" s="160">
        <f t="shared" si="2"/>
        <v>0</v>
      </c>
      <c r="J37" s="172"/>
      <c r="K37" s="160">
        <f t="shared" si="0"/>
        <v>0</v>
      </c>
      <c r="L37" s="171"/>
      <c r="M37" s="160">
        <f t="shared" si="1"/>
        <v>0</v>
      </c>
      <c r="N37" s="175"/>
    </row>
    <row r="38" spans="1:14" ht="12.75">
      <c r="A38" s="174">
        <f t="shared" si="3"/>
        <v>43337</v>
      </c>
      <c r="B38" s="159" t="str">
        <f>VLOOKUP(WEEKDAY(A38,1),גיליון1!$A$3:$B$9,2,0)</f>
        <v>Saturday</v>
      </c>
      <c r="C38" s="169"/>
      <c r="D38" s="113"/>
      <c r="E38" s="169"/>
      <c r="F38" s="113"/>
      <c r="G38" s="170"/>
      <c r="H38" s="171"/>
      <c r="I38" s="160">
        <f t="shared" si="2"/>
        <v>0</v>
      </c>
      <c r="J38" s="172"/>
      <c r="K38" s="160">
        <f t="shared" si="0"/>
        <v>0</v>
      </c>
      <c r="L38" s="171"/>
      <c r="M38" s="160">
        <f t="shared" si="1"/>
        <v>0</v>
      </c>
      <c r="N38" s="175"/>
    </row>
    <row r="39" spans="1:14" ht="12.75">
      <c r="A39" s="168">
        <f t="shared" si="3"/>
        <v>43338</v>
      </c>
      <c r="B39" s="103" t="str">
        <f>VLOOKUP(WEEKDAY(A39,1),גיליון1!$A$3:$B$9,2,0)</f>
        <v>Sunday</v>
      </c>
      <c r="C39" s="169"/>
      <c r="D39" s="113"/>
      <c r="E39" s="169"/>
      <c r="F39" s="113"/>
      <c r="G39" s="170"/>
      <c r="H39" s="171"/>
      <c r="I39" s="105">
        <f t="shared" si="2"/>
        <v>0</v>
      </c>
      <c r="J39" s="172"/>
      <c r="K39" s="105">
        <f t="shared" si="0"/>
        <v>0</v>
      </c>
      <c r="L39" s="171"/>
      <c r="M39" s="105">
        <f t="shared" si="1"/>
        <v>0</v>
      </c>
      <c r="N39" s="173" t="s">
        <v>84</v>
      </c>
    </row>
    <row r="40" spans="1:14" ht="12.75">
      <c r="A40" s="168">
        <f t="shared" si="3"/>
        <v>43339</v>
      </c>
      <c r="B40" s="103" t="str">
        <f>VLOOKUP(WEEKDAY(A40,1),גיליון1!$A$3:$B$9,2,0)</f>
        <v>Monday</v>
      </c>
      <c r="C40" s="169"/>
      <c r="D40" s="113"/>
      <c r="E40" s="169"/>
      <c r="F40" s="113"/>
      <c r="G40" s="170"/>
      <c r="H40" s="171"/>
      <c r="I40" s="105">
        <f t="shared" si="2"/>
        <v>0</v>
      </c>
      <c r="J40" s="172"/>
      <c r="K40" s="105">
        <f t="shared" si="0"/>
        <v>0</v>
      </c>
      <c r="L40" s="171"/>
      <c r="M40" s="105">
        <f t="shared" si="1"/>
        <v>0</v>
      </c>
      <c r="N40" s="173" t="s">
        <v>84</v>
      </c>
    </row>
    <row r="41" spans="1:14" ht="12.75">
      <c r="A41" s="168">
        <f t="shared" si="3"/>
        <v>43340</v>
      </c>
      <c r="B41" s="103" t="str">
        <f>VLOOKUP(WEEKDAY(A41,1),גיליון1!$A$3:$B$9,2,0)</f>
        <v>Tuesday</v>
      </c>
      <c r="C41" s="169"/>
      <c r="D41" s="113"/>
      <c r="E41" s="169"/>
      <c r="F41" s="113"/>
      <c r="G41" s="170"/>
      <c r="H41" s="171"/>
      <c r="I41" s="105">
        <f t="shared" si="2"/>
        <v>0</v>
      </c>
      <c r="J41" s="172"/>
      <c r="K41" s="105">
        <f t="shared" si="0"/>
        <v>0</v>
      </c>
      <c r="L41" s="171"/>
      <c r="M41" s="105">
        <f t="shared" si="1"/>
        <v>0</v>
      </c>
      <c r="N41" s="173" t="s">
        <v>84</v>
      </c>
    </row>
    <row r="42" spans="1:14" ht="12.75">
      <c r="A42" s="168">
        <f t="shared" si="3"/>
        <v>43341</v>
      </c>
      <c r="B42" s="103" t="str">
        <f>VLOOKUP(WEEKDAY(A42,1),גיליון1!$A$3:$B$9,2,0)</f>
        <v>Wednesday</v>
      </c>
      <c r="C42" s="169"/>
      <c r="D42" s="113"/>
      <c r="E42" s="169"/>
      <c r="F42" s="113"/>
      <c r="G42" s="170"/>
      <c r="H42" s="171"/>
      <c r="I42" s="105">
        <f t="shared" si="2"/>
        <v>0</v>
      </c>
      <c r="J42" s="172"/>
      <c r="K42" s="105">
        <f t="shared" si="0"/>
        <v>0</v>
      </c>
      <c r="L42" s="171"/>
      <c r="M42" s="105">
        <f t="shared" si="1"/>
        <v>0</v>
      </c>
      <c r="N42" s="173" t="s">
        <v>84</v>
      </c>
    </row>
    <row r="43" spans="1:14" ht="12.75">
      <c r="A43" s="168">
        <f t="shared" si="3"/>
        <v>43342</v>
      </c>
      <c r="B43" s="103" t="str">
        <f>VLOOKUP(WEEKDAY(A43,1),גיליון1!$A$3:$B$9,2,0)</f>
        <v>Thursday</v>
      </c>
      <c r="C43" s="169"/>
      <c r="D43" s="113"/>
      <c r="E43" s="169"/>
      <c r="F43" s="113"/>
      <c r="G43" s="170"/>
      <c r="H43" s="171"/>
      <c r="I43" s="105">
        <f t="shared" si="2"/>
        <v>0</v>
      </c>
      <c r="J43" s="172"/>
      <c r="K43" s="105">
        <f t="shared" si="0"/>
        <v>0</v>
      </c>
      <c r="L43" s="171"/>
      <c r="M43" s="105">
        <f t="shared" si="1"/>
        <v>0</v>
      </c>
      <c r="N43" s="173" t="s">
        <v>84</v>
      </c>
    </row>
    <row r="44" spans="1:14" ht="13.5" thickBot="1">
      <c r="A44" s="174">
        <f t="shared" si="3"/>
        <v>43343</v>
      </c>
      <c r="B44" s="159" t="str">
        <f>VLOOKUP(WEEKDAY(A44,1),גיליון1!$A$3:$B$9,2,0)</f>
        <v>Friday</v>
      </c>
      <c r="C44" s="169"/>
      <c r="D44" s="113"/>
      <c r="E44" s="169"/>
      <c r="F44" s="113"/>
      <c r="G44" s="170"/>
      <c r="H44" s="171"/>
      <c r="I44" s="160">
        <f t="shared" si="2"/>
        <v>0</v>
      </c>
      <c r="J44" s="172"/>
      <c r="K44" s="160">
        <f t="shared" si="0"/>
        <v>0</v>
      </c>
      <c r="L44" s="171"/>
      <c r="M44" s="160">
        <f t="shared" si="1"/>
        <v>0</v>
      </c>
      <c r="N44" s="175" t="s">
        <v>84</v>
      </c>
    </row>
    <row r="45" spans="1:14" ht="13.5" thickBot="1">
      <c r="A45" s="229" t="s">
        <v>11</v>
      </c>
      <c r="B45" s="230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6" t="s">
        <v>34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</row>
    <row r="47" spans="1:14" ht="42" customHeight="1">
      <c r="A47" s="221" t="s">
        <v>25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30</v>
      </c>
      <c r="C50" s="225"/>
      <c r="D50" s="225"/>
      <c r="E50" s="225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32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6" t="s">
        <v>56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</row>
    <row r="55" spans="1:14" ht="12.75">
      <c r="A55" s="140"/>
      <c r="B55" s="87" t="s">
        <v>12</v>
      </c>
      <c r="C55" s="220"/>
      <c r="D55" s="220"/>
      <c r="E55" s="220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20"/>
      <c r="D57" s="220"/>
      <c r="E57" s="220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7"/>
      <c r="B58" s="178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7"/>
      <c r="B59" s="178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79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13">
      <selection activeCell="N44" sqref="N44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1.28125" style="93" customWidth="1"/>
    <col min="12" max="12" width="11.57421875" style="93" customWidth="1"/>
    <col min="13" max="13" width="13.00390625" style="93" customWidth="1"/>
    <col min="14" max="14" width="10.7109375" style="93" customWidth="1"/>
    <col min="15" max="16384" width="9.140625" style="93" customWidth="1"/>
  </cols>
  <sheetData>
    <row r="1" spans="1:14" ht="18.75" customHeight="1">
      <c r="A1" s="236" t="s">
        <v>71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ht="18">
      <c r="A2" s="68"/>
      <c r="B2" s="69" t="s">
        <v>0</v>
      </c>
      <c r="C2" s="107">
        <f>+A14</f>
        <v>43344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50</v>
      </c>
      <c r="C4" s="207" t="str">
        <f>'total year'!C4:E4</f>
        <v>Tel Aviv University </v>
      </c>
      <c r="D4" s="207"/>
      <c r="E4" s="207"/>
      <c r="F4" s="74"/>
      <c r="G4" s="75"/>
      <c r="H4" s="69" t="s">
        <v>42</v>
      </c>
      <c r="I4" s="72"/>
      <c r="J4" s="78"/>
      <c r="K4" s="207">
        <f>IF('total year'!I4=0,"",'total year'!I4)</f>
      </c>
      <c r="L4" s="207"/>
      <c r="M4" s="207"/>
      <c r="N4" s="92"/>
      <c r="O4" s="59" t="s">
        <v>35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43</v>
      </c>
      <c r="Q5" s="60"/>
    </row>
    <row r="6" spans="1:15" ht="18">
      <c r="A6" s="74"/>
      <c r="B6" s="69" t="s">
        <v>1</v>
      </c>
      <c r="C6" s="237" t="str">
        <f>IF('total year'!C6:E6=0," ",'total year'!C6:E6)</f>
        <v> </v>
      </c>
      <c r="D6" s="237"/>
      <c r="E6" s="237"/>
      <c r="F6" s="77"/>
      <c r="G6" s="78"/>
      <c r="H6" s="69" t="s">
        <v>41</v>
      </c>
      <c r="I6" s="72"/>
      <c r="J6" s="78"/>
      <c r="K6" s="207">
        <f>IF('total year'!I6=0,"",'total year'!I6)</f>
      </c>
      <c r="L6" s="207"/>
      <c r="M6" s="207"/>
      <c r="N6" s="78"/>
      <c r="O6" s="60" t="s">
        <v>44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6" t="s">
        <v>2</v>
      </c>
      <c r="D8" s="226"/>
      <c r="E8" s="226"/>
      <c r="F8" s="226"/>
      <c r="G8" s="227"/>
      <c r="H8" s="228"/>
      <c r="I8" s="228"/>
      <c r="J8" s="234" t="s">
        <v>37</v>
      </c>
      <c r="K8" s="234" t="s">
        <v>39</v>
      </c>
      <c r="L8" s="238" t="s">
        <v>31</v>
      </c>
      <c r="M8" s="231" t="s">
        <v>38</v>
      </c>
      <c r="N8" s="231" t="s">
        <v>17</v>
      </c>
    </row>
    <row r="9" spans="1:14" ht="12.75" customHeight="1" thickBot="1">
      <c r="A9" s="97"/>
      <c r="B9" s="100"/>
      <c r="C9" s="214"/>
      <c r="D9" s="215"/>
      <c r="E9" s="214"/>
      <c r="F9" s="215"/>
      <c r="G9" s="114"/>
      <c r="H9" s="117"/>
      <c r="I9" s="232" t="s">
        <v>21</v>
      </c>
      <c r="J9" s="235"/>
      <c r="K9" s="223"/>
      <c r="L9" s="239"/>
      <c r="M9" s="224"/>
      <c r="N9" s="224"/>
    </row>
    <row r="10" spans="1:15" ht="12.75" customHeight="1">
      <c r="A10" s="127"/>
      <c r="B10" s="101" t="s">
        <v>3</v>
      </c>
      <c r="C10" s="216" t="s">
        <v>27</v>
      </c>
      <c r="D10" s="217"/>
      <c r="E10" s="216" t="s">
        <v>28</v>
      </c>
      <c r="F10" s="217"/>
      <c r="G10" s="128" t="s">
        <v>24</v>
      </c>
      <c r="H10" s="127" t="s">
        <v>40</v>
      </c>
      <c r="I10" s="233"/>
      <c r="J10" s="235"/>
      <c r="K10" s="223"/>
      <c r="L10" s="222" t="s">
        <v>51</v>
      </c>
      <c r="M10" s="224"/>
      <c r="N10" s="224"/>
      <c r="O10" s="59" t="s">
        <v>35</v>
      </c>
    </row>
    <row r="11" spans="1:15" ht="14.25" customHeight="1">
      <c r="A11" s="98"/>
      <c r="B11" s="102" t="s">
        <v>49</v>
      </c>
      <c r="C11" s="218" t="str">
        <f>IF('total year'!C11=0," ",'total year'!C11)</f>
        <v> </v>
      </c>
      <c r="D11" s="219"/>
      <c r="E11" s="218" t="str">
        <f>IF('total year'!D11=0," ",'total year'!D11)</f>
        <v> </v>
      </c>
      <c r="F11" s="219"/>
      <c r="G11" s="115" t="str">
        <f>IF('total year'!E11=0," ",'total year'!E11)</f>
        <v> </v>
      </c>
      <c r="H11" s="104" t="str">
        <f>IF('total year'!F11=0," ",'total year'!F11)</f>
        <v> </v>
      </c>
      <c r="I11" s="233"/>
      <c r="J11" s="235"/>
      <c r="K11" s="223"/>
      <c r="L11" s="223"/>
      <c r="M11" s="224"/>
      <c r="N11" s="224"/>
      <c r="O11" s="60" t="s">
        <v>45</v>
      </c>
    </row>
    <row r="12" spans="1:15" ht="17.25" customHeight="1">
      <c r="A12" s="98"/>
      <c r="B12" s="102" t="s">
        <v>55</v>
      </c>
      <c r="C12" s="218" t="str">
        <f>IF('total year'!C12=0," ",'total year'!C12)</f>
        <v> </v>
      </c>
      <c r="D12" s="219"/>
      <c r="E12" s="218" t="str">
        <f>IF('total year'!D12=0," ",'total year'!D12)</f>
        <v> </v>
      </c>
      <c r="F12" s="219"/>
      <c r="G12" s="115" t="str">
        <f>IF('total year'!E12=0," ",'total year'!E12)</f>
        <v> </v>
      </c>
      <c r="H12" s="104" t="str">
        <f>IF('total year'!F12=0," ",'total year'!F12)</f>
        <v> </v>
      </c>
      <c r="I12" s="233"/>
      <c r="J12" s="235"/>
      <c r="K12" s="223"/>
      <c r="L12" s="224"/>
      <c r="M12" s="224"/>
      <c r="N12" s="224"/>
      <c r="O12" s="60" t="s">
        <v>46</v>
      </c>
    </row>
    <row r="13" spans="1:15" ht="17.25" customHeight="1" thickBot="1">
      <c r="A13" s="152"/>
      <c r="B13" s="153"/>
      <c r="C13" s="154" t="s">
        <v>58</v>
      </c>
      <c r="D13" s="155" t="s">
        <v>59</v>
      </c>
      <c r="E13" s="154" t="s">
        <v>58</v>
      </c>
      <c r="F13" s="155" t="s">
        <v>59</v>
      </c>
      <c r="G13" s="156" t="s">
        <v>58</v>
      </c>
      <c r="H13" s="157" t="s">
        <v>58</v>
      </c>
      <c r="I13" s="158" t="s">
        <v>58</v>
      </c>
      <c r="J13" s="158" t="s">
        <v>58</v>
      </c>
      <c r="K13" s="158" t="s">
        <v>58</v>
      </c>
      <c r="L13" s="158" t="s">
        <v>58</v>
      </c>
      <c r="M13" s="158" t="s">
        <v>58</v>
      </c>
      <c r="N13" s="152"/>
      <c r="O13" s="60"/>
    </row>
    <row r="14" spans="1:16" ht="12.75">
      <c r="A14" s="180">
        <v>43344</v>
      </c>
      <c r="B14" s="181" t="str">
        <f>VLOOKUP(WEEKDAY(A14,1),גיליון1!$A$3:$B$9,2,0)</f>
        <v>Saturday</v>
      </c>
      <c r="C14" s="162"/>
      <c r="D14" s="150"/>
      <c r="E14" s="162"/>
      <c r="F14" s="150"/>
      <c r="G14" s="163"/>
      <c r="H14" s="164"/>
      <c r="I14" s="182">
        <f>+H14+G14+E14+C14</f>
        <v>0</v>
      </c>
      <c r="J14" s="165"/>
      <c r="K14" s="182">
        <f aca="true" t="shared" si="0" ref="K14:K43">+J14+I14</f>
        <v>0</v>
      </c>
      <c r="L14" s="164"/>
      <c r="M14" s="182">
        <f aca="true" t="shared" si="1" ref="M14:M43">+L14+K14</f>
        <v>0</v>
      </c>
      <c r="N14" s="183"/>
      <c r="P14" s="167"/>
    </row>
    <row r="15" spans="1:14" ht="12.75">
      <c r="A15" s="168">
        <f>+A14+1</f>
        <v>43345</v>
      </c>
      <c r="B15" s="103" t="str">
        <f>VLOOKUP(WEEKDAY(A15,1),גיליון1!$A$3:$B$9,2,0)</f>
        <v>Sunday</v>
      </c>
      <c r="C15" s="169"/>
      <c r="D15" s="113"/>
      <c r="E15" s="169"/>
      <c r="F15" s="113"/>
      <c r="G15" s="170"/>
      <c r="H15" s="171"/>
      <c r="I15" s="105">
        <f aca="true" t="shared" si="2" ref="I15:I44">+H15+G15+E15+C15</f>
        <v>0</v>
      </c>
      <c r="J15" s="172"/>
      <c r="K15" s="105">
        <f t="shared" si="0"/>
        <v>0</v>
      </c>
      <c r="L15" s="171"/>
      <c r="M15" s="105">
        <f t="shared" si="1"/>
        <v>0</v>
      </c>
      <c r="N15" s="173"/>
    </row>
    <row r="16" spans="1:14" ht="12.75">
      <c r="A16" s="168">
        <f aca="true" t="shared" si="3" ref="A16:A43">+A15+1</f>
        <v>43346</v>
      </c>
      <c r="B16" s="103" t="str">
        <f>VLOOKUP(WEEKDAY(A16,1),גיליון1!$A$3:$B$9,2,0)</f>
        <v>Monday</v>
      </c>
      <c r="C16" s="169"/>
      <c r="D16" s="113"/>
      <c r="E16" s="169"/>
      <c r="F16" s="113"/>
      <c r="G16" s="170"/>
      <c r="H16" s="171"/>
      <c r="I16" s="105">
        <f t="shared" si="2"/>
        <v>0</v>
      </c>
      <c r="J16" s="172"/>
      <c r="K16" s="105">
        <f t="shared" si="0"/>
        <v>0</v>
      </c>
      <c r="L16" s="171"/>
      <c r="M16" s="105">
        <f t="shared" si="1"/>
        <v>0</v>
      </c>
      <c r="N16" s="173"/>
    </row>
    <row r="17" spans="1:15" ht="15">
      <c r="A17" s="168">
        <f t="shared" si="3"/>
        <v>43347</v>
      </c>
      <c r="B17" s="103" t="str">
        <f>VLOOKUP(WEEKDAY(A17,1),גיליון1!$A$3:$B$9,2,0)</f>
        <v>Tuesday</v>
      </c>
      <c r="C17" s="169"/>
      <c r="D17" s="113"/>
      <c r="E17" s="169"/>
      <c r="F17" s="113"/>
      <c r="G17" s="170"/>
      <c r="H17" s="171"/>
      <c r="I17" s="105">
        <f t="shared" si="2"/>
        <v>0</v>
      </c>
      <c r="J17" s="172"/>
      <c r="K17" s="105">
        <f t="shared" si="0"/>
        <v>0</v>
      </c>
      <c r="L17" s="171"/>
      <c r="M17" s="105">
        <f t="shared" si="1"/>
        <v>0</v>
      </c>
      <c r="N17" s="173"/>
      <c r="O17" s="59" t="s">
        <v>73</v>
      </c>
    </row>
    <row r="18" spans="1:15" ht="15">
      <c r="A18" s="168">
        <f t="shared" si="3"/>
        <v>43348</v>
      </c>
      <c r="B18" s="103" t="str">
        <f>VLOOKUP(WEEKDAY(A18,1),גיליון1!$A$3:$B$9,2,0)</f>
        <v>Wednesday</v>
      </c>
      <c r="C18" s="169"/>
      <c r="D18" s="113"/>
      <c r="E18" s="169"/>
      <c r="F18" s="113"/>
      <c r="G18" s="170"/>
      <c r="H18" s="171"/>
      <c r="I18" s="105">
        <f t="shared" si="2"/>
        <v>0</v>
      </c>
      <c r="J18" s="172"/>
      <c r="K18" s="105">
        <f t="shared" si="0"/>
        <v>0</v>
      </c>
      <c r="L18" s="171"/>
      <c r="M18" s="105">
        <f t="shared" si="1"/>
        <v>0</v>
      </c>
      <c r="N18" s="173"/>
      <c r="O18" s="59" t="s">
        <v>74</v>
      </c>
    </row>
    <row r="19" spans="1:15" ht="15">
      <c r="A19" s="168">
        <f t="shared" si="3"/>
        <v>43349</v>
      </c>
      <c r="B19" s="103" t="str">
        <f>VLOOKUP(WEEKDAY(A19,1),גיליון1!$A$3:$B$9,2,0)</f>
        <v>Thursday</v>
      </c>
      <c r="C19" s="169"/>
      <c r="D19" s="113"/>
      <c r="E19" s="169"/>
      <c r="F19" s="113"/>
      <c r="G19" s="170"/>
      <c r="H19" s="171"/>
      <c r="I19" s="105">
        <f t="shared" si="2"/>
        <v>0</v>
      </c>
      <c r="J19" s="172"/>
      <c r="K19" s="105">
        <f t="shared" si="0"/>
        <v>0</v>
      </c>
      <c r="L19" s="171"/>
      <c r="M19" s="105">
        <f t="shared" si="1"/>
        <v>0</v>
      </c>
      <c r="N19" s="173"/>
      <c r="O19" s="59" t="s">
        <v>72</v>
      </c>
    </row>
    <row r="20" spans="1:14" ht="12.75">
      <c r="A20" s="174">
        <f t="shared" si="3"/>
        <v>43350</v>
      </c>
      <c r="B20" s="159" t="str">
        <f>VLOOKUP(WEEKDAY(A20,1),גיליון1!$A$3:$B$9,2,0)</f>
        <v>Friday</v>
      </c>
      <c r="C20" s="169"/>
      <c r="D20" s="113"/>
      <c r="E20" s="169"/>
      <c r="F20" s="113"/>
      <c r="G20" s="170"/>
      <c r="H20" s="171"/>
      <c r="I20" s="160">
        <f t="shared" si="2"/>
        <v>0</v>
      </c>
      <c r="J20" s="172"/>
      <c r="K20" s="160">
        <f t="shared" si="0"/>
        <v>0</v>
      </c>
      <c r="L20" s="171"/>
      <c r="M20" s="160">
        <f t="shared" si="1"/>
        <v>0</v>
      </c>
      <c r="N20" s="175"/>
    </row>
    <row r="21" spans="1:14" ht="12.75">
      <c r="A21" s="174">
        <f t="shared" si="3"/>
        <v>43351</v>
      </c>
      <c r="B21" s="159" t="str">
        <f>VLOOKUP(WEEKDAY(A21,1),גיליון1!$A$3:$B$9,2,0)</f>
        <v>Saturday</v>
      </c>
      <c r="C21" s="169"/>
      <c r="D21" s="113"/>
      <c r="E21" s="169"/>
      <c r="F21" s="113"/>
      <c r="G21" s="170"/>
      <c r="H21" s="171"/>
      <c r="I21" s="160">
        <f t="shared" si="2"/>
        <v>0</v>
      </c>
      <c r="J21" s="172"/>
      <c r="K21" s="160">
        <f t="shared" si="0"/>
        <v>0</v>
      </c>
      <c r="L21" s="171"/>
      <c r="M21" s="160">
        <f t="shared" si="1"/>
        <v>0</v>
      </c>
      <c r="N21" s="175"/>
    </row>
    <row r="22" spans="1:14" ht="12.75">
      <c r="A22" s="168">
        <f t="shared" si="3"/>
        <v>43352</v>
      </c>
      <c r="B22" s="103" t="str">
        <f>VLOOKUP(WEEKDAY(A22,1),גיליון1!$A$3:$B$9,2,0)</f>
        <v>Sunday</v>
      </c>
      <c r="C22" s="169"/>
      <c r="D22" s="113"/>
      <c r="E22" s="169"/>
      <c r="F22" s="113"/>
      <c r="G22" s="170"/>
      <c r="H22" s="171"/>
      <c r="I22" s="105">
        <f t="shared" si="2"/>
        <v>0</v>
      </c>
      <c r="J22" s="172"/>
      <c r="K22" s="105">
        <f t="shared" si="0"/>
        <v>0</v>
      </c>
      <c r="L22" s="171"/>
      <c r="M22" s="105">
        <f t="shared" si="1"/>
        <v>0</v>
      </c>
      <c r="N22" s="173" t="s">
        <v>85</v>
      </c>
    </row>
    <row r="23" spans="1:14" ht="12.75">
      <c r="A23" s="168">
        <f t="shared" si="3"/>
        <v>43353</v>
      </c>
      <c r="B23" s="103" t="str">
        <f>VLOOKUP(WEEKDAY(A23,1),גיליון1!$A$3:$B$9,2,0)</f>
        <v>Monday</v>
      </c>
      <c r="C23" s="169"/>
      <c r="D23" s="113"/>
      <c r="E23" s="169"/>
      <c r="F23" s="113"/>
      <c r="G23" s="170"/>
      <c r="H23" s="171"/>
      <c r="I23" s="105">
        <f t="shared" si="2"/>
        <v>0</v>
      </c>
      <c r="J23" s="172"/>
      <c r="K23" s="105">
        <f t="shared" si="0"/>
        <v>0</v>
      </c>
      <c r="L23" s="171"/>
      <c r="M23" s="105">
        <f t="shared" si="1"/>
        <v>0</v>
      </c>
      <c r="N23" s="173" t="s">
        <v>53</v>
      </c>
    </row>
    <row r="24" spans="1:14" ht="12.75">
      <c r="A24" s="168">
        <f t="shared" si="3"/>
        <v>43354</v>
      </c>
      <c r="B24" s="103" t="str">
        <f>VLOOKUP(WEEKDAY(A24,1),גיליון1!$A$3:$B$9,2,0)</f>
        <v>Tuesday</v>
      </c>
      <c r="C24" s="169"/>
      <c r="D24" s="113"/>
      <c r="E24" s="169"/>
      <c r="F24" s="113"/>
      <c r="G24" s="170"/>
      <c r="H24" s="171"/>
      <c r="I24" s="105">
        <f t="shared" si="2"/>
        <v>0</v>
      </c>
      <c r="J24" s="172"/>
      <c r="K24" s="105">
        <f t="shared" si="0"/>
        <v>0</v>
      </c>
      <c r="L24" s="171"/>
      <c r="M24" s="105">
        <f t="shared" si="1"/>
        <v>0</v>
      </c>
      <c r="N24" s="173" t="s">
        <v>53</v>
      </c>
    </row>
    <row r="25" spans="1:14" ht="12.75">
      <c r="A25" s="168">
        <f t="shared" si="3"/>
        <v>43355</v>
      </c>
      <c r="B25" s="103" t="str">
        <f>VLOOKUP(WEEKDAY(A25,1),גיליון1!$A$3:$B$9,2,0)</f>
        <v>Wednesday</v>
      </c>
      <c r="C25" s="169"/>
      <c r="D25" s="113"/>
      <c r="E25" s="169"/>
      <c r="F25" s="113"/>
      <c r="G25" s="170"/>
      <c r="H25" s="171"/>
      <c r="I25" s="105">
        <f t="shared" si="2"/>
        <v>0</v>
      </c>
      <c r="J25" s="172"/>
      <c r="K25" s="105">
        <f t="shared" si="0"/>
        <v>0</v>
      </c>
      <c r="L25" s="171"/>
      <c r="M25" s="105">
        <f t="shared" si="1"/>
        <v>0</v>
      </c>
      <c r="N25" s="173"/>
    </row>
    <row r="26" spans="1:14" ht="12.75">
      <c r="A26" s="168">
        <f t="shared" si="3"/>
        <v>43356</v>
      </c>
      <c r="B26" s="103" t="str">
        <f>VLOOKUP(WEEKDAY(A26,1),גיליון1!$A$3:$B$9,2,0)</f>
        <v>Thursday</v>
      </c>
      <c r="C26" s="169"/>
      <c r="D26" s="113"/>
      <c r="E26" s="169"/>
      <c r="F26" s="113"/>
      <c r="G26" s="170"/>
      <c r="H26" s="171"/>
      <c r="I26" s="105">
        <f t="shared" si="2"/>
        <v>0</v>
      </c>
      <c r="J26" s="172"/>
      <c r="K26" s="105">
        <f t="shared" si="0"/>
        <v>0</v>
      </c>
      <c r="L26" s="171"/>
      <c r="M26" s="105">
        <f t="shared" si="1"/>
        <v>0</v>
      </c>
      <c r="N26" s="173"/>
    </row>
    <row r="27" spans="1:14" ht="12.75">
      <c r="A27" s="174">
        <f t="shared" si="3"/>
        <v>43357</v>
      </c>
      <c r="B27" s="159" t="str">
        <f>VLOOKUP(WEEKDAY(A27,1),גיליון1!$A$3:$B$9,2,0)</f>
        <v>Friday</v>
      </c>
      <c r="C27" s="169"/>
      <c r="D27" s="113"/>
      <c r="E27" s="169"/>
      <c r="F27" s="113"/>
      <c r="G27" s="170"/>
      <c r="H27" s="171"/>
      <c r="I27" s="160">
        <f t="shared" si="2"/>
        <v>0</v>
      </c>
      <c r="J27" s="172"/>
      <c r="K27" s="160">
        <f t="shared" si="0"/>
        <v>0</v>
      </c>
      <c r="L27" s="171"/>
      <c r="M27" s="160">
        <f t="shared" si="1"/>
        <v>0</v>
      </c>
      <c r="N27" s="175"/>
    </row>
    <row r="28" spans="1:14" ht="12.75">
      <c r="A28" s="174">
        <f t="shared" si="3"/>
        <v>43358</v>
      </c>
      <c r="B28" s="159" t="str">
        <f>VLOOKUP(WEEKDAY(A28,1),גיליון1!$A$3:$B$9,2,0)</f>
        <v>Saturday</v>
      </c>
      <c r="C28" s="169"/>
      <c r="D28" s="113"/>
      <c r="E28" s="169"/>
      <c r="F28" s="113"/>
      <c r="G28" s="170"/>
      <c r="H28" s="171"/>
      <c r="I28" s="160">
        <f t="shared" si="2"/>
        <v>0</v>
      </c>
      <c r="J28" s="172"/>
      <c r="K28" s="160">
        <f t="shared" si="0"/>
        <v>0</v>
      </c>
      <c r="L28" s="171"/>
      <c r="M28" s="160">
        <f t="shared" si="1"/>
        <v>0</v>
      </c>
      <c r="N28" s="175"/>
    </row>
    <row r="29" spans="1:14" ht="12.75">
      <c r="A29" s="168">
        <f t="shared" si="3"/>
        <v>43359</v>
      </c>
      <c r="B29" s="103" t="str">
        <f>VLOOKUP(WEEKDAY(A29,1),גיליון1!$A$3:$B$9,2,0)</f>
        <v>Sunday</v>
      </c>
      <c r="C29" s="169"/>
      <c r="D29" s="113"/>
      <c r="E29" s="169"/>
      <c r="F29" s="113"/>
      <c r="G29" s="170"/>
      <c r="H29" s="171"/>
      <c r="I29" s="105">
        <f t="shared" si="2"/>
        <v>0</v>
      </c>
      <c r="J29" s="172"/>
      <c r="K29" s="105">
        <f t="shared" si="0"/>
        <v>0</v>
      </c>
      <c r="L29" s="171"/>
      <c r="M29" s="105">
        <f t="shared" si="1"/>
        <v>0</v>
      </c>
      <c r="N29" s="173"/>
    </row>
    <row r="30" spans="1:14" ht="12.75">
      <c r="A30" s="168">
        <f t="shared" si="3"/>
        <v>43360</v>
      </c>
      <c r="B30" s="103" t="str">
        <f>VLOOKUP(WEEKDAY(A30,1),גיליון1!$A$3:$B$9,2,0)</f>
        <v>Monday</v>
      </c>
      <c r="C30" s="169"/>
      <c r="D30" s="113"/>
      <c r="E30" s="169"/>
      <c r="F30" s="113"/>
      <c r="G30" s="170"/>
      <c r="H30" s="171"/>
      <c r="I30" s="105">
        <f t="shared" si="2"/>
        <v>0</v>
      </c>
      <c r="J30" s="172"/>
      <c r="K30" s="105">
        <f t="shared" si="0"/>
        <v>0</v>
      </c>
      <c r="L30" s="171"/>
      <c r="M30" s="105">
        <f t="shared" si="1"/>
        <v>0</v>
      </c>
      <c r="N30" s="173"/>
    </row>
    <row r="31" spans="1:14" ht="12.75">
      <c r="A31" s="168">
        <f t="shared" si="3"/>
        <v>43361</v>
      </c>
      <c r="B31" s="103" t="str">
        <f>VLOOKUP(WEEKDAY(A31,1),גיליון1!$A$3:$B$9,2,0)</f>
        <v>Tuesday</v>
      </c>
      <c r="C31" s="169"/>
      <c r="D31" s="113"/>
      <c r="E31" s="169"/>
      <c r="F31" s="113"/>
      <c r="G31" s="170"/>
      <c r="H31" s="171"/>
      <c r="I31" s="105">
        <f t="shared" si="2"/>
        <v>0</v>
      </c>
      <c r="J31" s="172"/>
      <c r="K31" s="105">
        <f t="shared" si="0"/>
        <v>0</v>
      </c>
      <c r="L31" s="171"/>
      <c r="M31" s="105">
        <f t="shared" si="1"/>
        <v>0</v>
      </c>
      <c r="N31" s="173" t="s">
        <v>86</v>
      </c>
    </row>
    <row r="32" spans="1:14" ht="12.75">
      <c r="A32" s="168">
        <f t="shared" si="3"/>
        <v>43362</v>
      </c>
      <c r="B32" s="103" t="str">
        <f>VLOOKUP(WEEKDAY(A32,1),גיליון1!$A$3:$B$9,2,0)</f>
        <v>Wednesday</v>
      </c>
      <c r="C32" s="169"/>
      <c r="D32" s="113"/>
      <c r="E32" s="169"/>
      <c r="F32" s="113"/>
      <c r="G32" s="170"/>
      <c r="H32" s="171"/>
      <c r="I32" s="105">
        <f t="shared" si="2"/>
        <v>0</v>
      </c>
      <c r="J32" s="172"/>
      <c r="K32" s="105">
        <f t="shared" si="0"/>
        <v>0</v>
      </c>
      <c r="L32" s="171"/>
      <c r="M32" s="105">
        <f t="shared" si="1"/>
        <v>0</v>
      </c>
      <c r="N32" s="173" t="s">
        <v>87</v>
      </c>
    </row>
    <row r="33" spans="1:14" ht="12.75">
      <c r="A33" s="168">
        <f t="shared" si="3"/>
        <v>43363</v>
      </c>
      <c r="B33" s="103" t="str">
        <f>VLOOKUP(WEEKDAY(A33,1),גיליון1!$A$3:$B$9,2,0)</f>
        <v>Thursday</v>
      </c>
      <c r="C33" s="169"/>
      <c r="D33" s="113"/>
      <c r="E33" s="169"/>
      <c r="F33" s="113"/>
      <c r="G33" s="170"/>
      <c r="H33" s="171"/>
      <c r="I33" s="105">
        <f t="shared" si="2"/>
        <v>0</v>
      </c>
      <c r="J33" s="172"/>
      <c r="K33" s="105">
        <f t="shared" si="0"/>
        <v>0</v>
      </c>
      <c r="L33" s="171"/>
      <c r="M33" s="105">
        <f t="shared" si="1"/>
        <v>0</v>
      </c>
      <c r="N33" s="173" t="s">
        <v>88</v>
      </c>
    </row>
    <row r="34" spans="1:14" ht="12.75">
      <c r="A34" s="174">
        <f t="shared" si="3"/>
        <v>43364</v>
      </c>
      <c r="B34" s="159" t="str">
        <f>VLOOKUP(WEEKDAY(A34,1),גיליון1!$A$3:$B$9,2,0)</f>
        <v>Friday</v>
      </c>
      <c r="C34" s="169"/>
      <c r="D34" s="113"/>
      <c r="E34" s="169"/>
      <c r="F34" s="113"/>
      <c r="G34" s="170"/>
      <c r="H34" s="171"/>
      <c r="I34" s="160">
        <f t="shared" si="2"/>
        <v>0</v>
      </c>
      <c r="J34" s="172"/>
      <c r="K34" s="160">
        <f t="shared" si="0"/>
        <v>0</v>
      </c>
      <c r="L34" s="171"/>
      <c r="M34" s="160">
        <f t="shared" si="1"/>
        <v>0</v>
      </c>
      <c r="N34" s="175"/>
    </row>
    <row r="35" spans="1:14" ht="12.75">
      <c r="A35" s="174">
        <f t="shared" si="3"/>
        <v>43365</v>
      </c>
      <c r="B35" s="159" t="str">
        <f>VLOOKUP(WEEKDAY(A35,1),גיליון1!$A$3:$B$9,2,0)</f>
        <v>Saturday</v>
      </c>
      <c r="C35" s="169"/>
      <c r="D35" s="113"/>
      <c r="E35" s="169"/>
      <c r="F35" s="113"/>
      <c r="G35" s="170"/>
      <c r="H35" s="171"/>
      <c r="I35" s="160">
        <f t="shared" si="2"/>
        <v>0</v>
      </c>
      <c r="J35" s="172"/>
      <c r="K35" s="160">
        <f t="shared" si="0"/>
        <v>0</v>
      </c>
      <c r="L35" s="171"/>
      <c r="M35" s="160">
        <f t="shared" si="1"/>
        <v>0</v>
      </c>
      <c r="N35" s="175"/>
    </row>
    <row r="36" spans="1:14" ht="12.75">
      <c r="A36" s="168">
        <f t="shared" si="3"/>
        <v>43366</v>
      </c>
      <c r="B36" s="103" t="str">
        <f>VLOOKUP(WEEKDAY(A36,1),גיליון1!$A$3:$B$9,2,0)</f>
        <v>Sunday</v>
      </c>
      <c r="C36" s="169"/>
      <c r="D36" s="113"/>
      <c r="E36" s="169"/>
      <c r="F36" s="113"/>
      <c r="G36" s="170"/>
      <c r="H36" s="171"/>
      <c r="I36" s="105">
        <f t="shared" si="2"/>
        <v>0</v>
      </c>
      <c r="J36" s="172"/>
      <c r="K36" s="105">
        <f t="shared" si="0"/>
        <v>0</v>
      </c>
      <c r="L36" s="171"/>
      <c r="M36" s="105">
        <f t="shared" si="1"/>
        <v>0</v>
      </c>
      <c r="N36" s="173" t="s">
        <v>77</v>
      </c>
    </row>
    <row r="37" spans="1:14" ht="12.75">
      <c r="A37" s="168">
        <f t="shared" si="3"/>
        <v>43367</v>
      </c>
      <c r="B37" s="103" t="str">
        <f>VLOOKUP(WEEKDAY(A37,1),גיליון1!$A$3:$B$9,2,0)</f>
        <v>Monday</v>
      </c>
      <c r="C37" s="169"/>
      <c r="D37" s="113"/>
      <c r="E37" s="169"/>
      <c r="F37" s="113"/>
      <c r="G37" s="170"/>
      <c r="H37" s="171"/>
      <c r="I37" s="105">
        <f t="shared" si="2"/>
        <v>0</v>
      </c>
      <c r="J37" s="172"/>
      <c r="K37" s="105">
        <f t="shared" si="0"/>
        <v>0</v>
      </c>
      <c r="L37" s="171"/>
      <c r="M37" s="105">
        <f t="shared" si="1"/>
        <v>0</v>
      </c>
      <c r="N37" s="173" t="s">
        <v>26</v>
      </c>
    </row>
    <row r="38" spans="1:14" ht="12.75">
      <c r="A38" s="168">
        <f t="shared" si="3"/>
        <v>43368</v>
      </c>
      <c r="B38" s="103" t="str">
        <f>VLOOKUP(WEEKDAY(A38,1),גיליון1!$A$3:$B$9,2,0)</f>
        <v>Tuesday</v>
      </c>
      <c r="C38" s="169"/>
      <c r="D38" s="113"/>
      <c r="E38" s="169"/>
      <c r="F38" s="113"/>
      <c r="G38" s="170"/>
      <c r="H38" s="171"/>
      <c r="I38" s="105">
        <f t="shared" si="2"/>
        <v>0</v>
      </c>
      <c r="J38" s="172"/>
      <c r="K38" s="105">
        <f t="shared" si="0"/>
        <v>0</v>
      </c>
      <c r="L38" s="171"/>
      <c r="M38" s="105">
        <f t="shared" si="1"/>
        <v>0</v>
      </c>
      <c r="N38" s="173" t="s">
        <v>78</v>
      </c>
    </row>
    <row r="39" spans="1:14" ht="12.75">
      <c r="A39" s="168">
        <f t="shared" si="3"/>
        <v>43369</v>
      </c>
      <c r="B39" s="103" t="str">
        <f>VLOOKUP(WEEKDAY(A39,1),גיליון1!$A$3:$B$9,2,0)</f>
        <v>Wednesday</v>
      </c>
      <c r="C39" s="169"/>
      <c r="D39" s="113"/>
      <c r="E39" s="169"/>
      <c r="F39" s="113"/>
      <c r="G39" s="170"/>
      <c r="H39" s="171"/>
      <c r="I39" s="105">
        <f t="shared" si="2"/>
        <v>0</v>
      </c>
      <c r="J39" s="172"/>
      <c r="K39" s="105">
        <f t="shared" si="0"/>
        <v>0</v>
      </c>
      <c r="L39" s="171"/>
      <c r="M39" s="105">
        <f t="shared" si="1"/>
        <v>0</v>
      </c>
      <c r="N39" s="173" t="s">
        <v>78</v>
      </c>
    </row>
    <row r="40" spans="1:14" ht="12.75">
      <c r="A40" s="168">
        <f t="shared" si="3"/>
        <v>43370</v>
      </c>
      <c r="B40" s="103" t="str">
        <f>VLOOKUP(WEEKDAY(A40,1),גיליון1!$A$3:$B$9,2,0)</f>
        <v>Thursday</v>
      </c>
      <c r="C40" s="169"/>
      <c r="D40" s="113"/>
      <c r="E40" s="169"/>
      <c r="F40" s="113"/>
      <c r="G40" s="170"/>
      <c r="H40" s="171"/>
      <c r="I40" s="105">
        <f t="shared" si="2"/>
        <v>0</v>
      </c>
      <c r="J40" s="172"/>
      <c r="K40" s="105">
        <f t="shared" si="0"/>
        <v>0</v>
      </c>
      <c r="L40" s="171"/>
      <c r="M40" s="105">
        <f t="shared" si="1"/>
        <v>0</v>
      </c>
      <c r="N40" s="173" t="s">
        <v>78</v>
      </c>
    </row>
    <row r="41" spans="1:14" ht="12.75">
      <c r="A41" s="174">
        <f t="shared" si="3"/>
        <v>43371</v>
      </c>
      <c r="B41" s="159" t="str">
        <f>VLOOKUP(WEEKDAY(A41,1),גיליון1!$A$3:$B$9,2,0)</f>
        <v>Friday</v>
      </c>
      <c r="C41" s="169"/>
      <c r="D41" s="113"/>
      <c r="E41" s="169"/>
      <c r="F41" s="113"/>
      <c r="G41" s="170"/>
      <c r="H41" s="171"/>
      <c r="I41" s="160">
        <f t="shared" si="2"/>
        <v>0</v>
      </c>
      <c r="J41" s="172"/>
      <c r="K41" s="160">
        <f t="shared" si="0"/>
        <v>0</v>
      </c>
      <c r="L41" s="171"/>
      <c r="M41" s="160">
        <f t="shared" si="1"/>
        <v>0</v>
      </c>
      <c r="N41" s="175" t="s">
        <v>26</v>
      </c>
    </row>
    <row r="42" spans="1:14" ht="12.75">
      <c r="A42" s="174">
        <f t="shared" si="3"/>
        <v>43372</v>
      </c>
      <c r="B42" s="159" t="str">
        <f>VLOOKUP(WEEKDAY(A42,1),גיליון1!$A$3:$B$9,2,0)</f>
        <v>Saturday</v>
      </c>
      <c r="C42" s="169"/>
      <c r="D42" s="113"/>
      <c r="E42" s="169"/>
      <c r="F42" s="113"/>
      <c r="G42" s="170"/>
      <c r="H42" s="171"/>
      <c r="I42" s="160">
        <f t="shared" si="2"/>
        <v>0</v>
      </c>
      <c r="J42" s="172"/>
      <c r="K42" s="160">
        <f t="shared" si="0"/>
        <v>0</v>
      </c>
      <c r="L42" s="171"/>
      <c r="M42" s="160">
        <f t="shared" si="1"/>
        <v>0</v>
      </c>
      <c r="N42" s="175" t="s">
        <v>26</v>
      </c>
    </row>
    <row r="43" spans="1:14" ht="12.75">
      <c r="A43" s="168">
        <f t="shared" si="3"/>
        <v>43373</v>
      </c>
      <c r="B43" s="103" t="str">
        <f>VLOOKUP(WEEKDAY(A43,1),גיליון1!$A$3:$B$9,2,0)</f>
        <v>Sunday</v>
      </c>
      <c r="C43" s="169"/>
      <c r="D43" s="113"/>
      <c r="E43" s="169"/>
      <c r="F43" s="113"/>
      <c r="G43" s="170"/>
      <c r="H43" s="171"/>
      <c r="I43" s="105">
        <f t="shared" si="2"/>
        <v>0</v>
      </c>
      <c r="J43" s="172"/>
      <c r="K43" s="105">
        <f t="shared" si="0"/>
        <v>0</v>
      </c>
      <c r="L43" s="171"/>
      <c r="M43" s="105">
        <f t="shared" si="1"/>
        <v>0</v>
      </c>
      <c r="N43" s="173" t="s">
        <v>77</v>
      </c>
    </row>
    <row r="44" spans="1:14" ht="13.5" thickBot="1">
      <c r="A44" s="168"/>
      <c r="B44" s="103"/>
      <c r="C44" s="169"/>
      <c r="D44" s="113"/>
      <c r="E44" s="169"/>
      <c r="F44" s="113"/>
      <c r="G44" s="170"/>
      <c r="H44" s="171"/>
      <c r="I44" s="105">
        <f t="shared" si="2"/>
        <v>0</v>
      </c>
      <c r="J44" s="172"/>
      <c r="K44" s="105"/>
      <c r="L44" s="171"/>
      <c r="M44" s="105"/>
      <c r="N44" s="173"/>
    </row>
    <row r="45" spans="1:14" ht="13.5" thickBot="1">
      <c r="A45" s="229" t="s">
        <v>11</v>
      </c>
      <c r="B45" s="230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6" t="s">
        <v>34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</row>
    <row r="47" spans="1:14" ht="42" customHeight="1">
      <c r="A47" s="221" t="s">
        <v>25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30</v>
      </c>
      <c r="C50" s="225"/>
      <c r="D50" s="225"/>
      <c r="E50" s="225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32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6" t="s">
        <v>56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</row>
    <row r="55" spans="1:14" ht="12.75">
      <c r="A55" s="140"/>
      <c r="B55" s="87" t="s">
        <v>12</v>
      </c>
      <c r="C55" s="220"/>
      <c r="D55" s="220"/>
      <c r="E55" s="220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20"/>
      <c r="D57" s="220"/>
      <c r="E57" s="220"/>
      <c r="F57" s="94"/>
      <c r="G57" s="92"/>
      <c r="H57" s="92"/>
      <c r="I57" s="92"/>
      <c r="J57" s="78" t="s">
        <v>15</v>
      </c>
      <c r="K57" s="148">
        <v>1234</v>
      </c>
      <c r="L57" s="78"/>
      <c r="M57" s="94"/>
      <c r="N57" s="92"/>
    </row>
    <row r="58" spans="1:14" ht="13.5" thickBot="1">
      <c r="A58" s="177"/>
      <c r="B58" s="178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7"/>
      <c r="B59" s="178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79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B9"/>
  <sheetViews>
    <sheetView rightToLeft="1" zoomScalePageLayoutView="0" workbookViewId="0" topLeftCell="A1">
      <selection activeCell="A3" sqref="A3:A9"/>
    </sheetView>
  </sheetViews>
  <sheetFormatPr defaultColWidth="9.140625" defaultRowHeight="12.75"/>
  <sheetData>
    <row r="3" spans="1:2" ht="12">
      <c r="A3">
        <v>1</v>
      </c>
      <c r="B3" s="1" t="s">
        <v>9</v>
      </c>
    </row>
    <row r="4" spans="1:2" ht="12">
      <c r="A4">
        <v>2</v>
      </c>
      <c r="B4" s="1" t="s">
        <v>10</v>
      </c>
    </row>
    <row r="5" spans="1:2" ht="12">
      <c r="A5">
        <v>3</v>
      </c>
      <c r="B5" s="1" t="s">
        <v>4</v>
      </c>
    </row>
    <row r="6" spans="1:2" ht="12">
      <c r="A6">
        <v>4</v>
      </c>
      <c r="B6" s="1" t="s">
        <v>5</v>
      </c>
    </row>
    <row r="7" spans="1:2" ht="12">
      <c r="A7">
        <v>5</v>
      </c>
      <c r="B7" s="1" t="s">
        <v>6</v>
      </c>
    </row>
    <row r="8" spans="1:2" ht="12">
      <c r="A8">
        <v>6</v>
      </c>
      <c r="B8" s="1" t="s">
        <v>7</v>
      </c>
    </row>
    <row r="9" spans="1:2" ht="12">
      <c r="A9">
        <v>7</v>
      </c>
      <c r="B9" s="1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90" zoomScaleNormal="90" zoomScalePageLayoutView="0" workbookViewId="0" topLeftCell="A1">
      <pane xSplit="2" ySplit="12" topLeftCell="C13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G13" sqref="G13"/>
    </sheetView>
  </sheetViews>
  <sheetFormatPr defaultColWidth="9.140625" defaultRowHeight="12.75"/>
  <cols>
    <col min="1" max="1" width="4.00390625" style="2" bestFit="1" customWidth="1"/>
    <col min="2" max="2" width="16.8515625" style="2" customWidth="1"/>
    <col min="3" max="4" width="10.57421875" style="2" customWidth="1"/>
    <col min="5" max="5" width="10.421875" style="2" customWidth="1"/>
    <col min="6" max="7" width="9.28125" style="2" bestFit="1" customWidth="1"/>
    <col min="8" max="8" width="17.00390625" style="2" customWidth="1"/>
    <col min="9" max="9" width="11.140625" style="2" customWidth="1"/>
    <col min="10" max="10" width="11.8515625" style="2" customWidth="1"/>
    <col min="11" max="11" width="9.28125" style="2" bestFit="1" customWidth="1"/>
    <col min="12" max="12" width="11.421875" style="2" customWidth="1"/>
    <col min="13" max="16384" width="9.140625" style="2" customWidth="1"/>
  </cols>
  <sheetData>
    <row r="1" spans="1:12" ht="22.5">
      <c r="A1" s="206" t="s">
        <v>70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8">
      <c r="A2" s="3"/>
      <c r="B2" s="5"/>
      <c r="C2" s="5"/>
      <c r="D2" s="5"/>
      <c r="E2" s="185" t="s">
        <v>52</v>
      </c>
      <c r="F2" s="185"/>
      <c r="G2" s="185"/>
      <c r="H2" s="185"/>
      <c r="I2" s="7"/>
      <c r="J2" s="7"/>
      <c r="K2" s="7"/>
      <c r="L2" s="5"/>
    </row>
    <row r="3" spans="1:12" ht="6" customHeight="1">
      <c r="A3" s="8"/>
      <c r="B3" s="4"/>
      <c r="C3" s="8"/>
      <c r="D3" s="8"/>
      <c r="E3" s="8"/>
      <c r="F3" s="8"/>
      <c r="G3" s="6"/>
      <c r="H3" s="9"/>
      <c r="I3" s="9"/>
      <c r="J3" s="9"/>
      <c r="K3" s="9"/>
      <c r="L3" s="5"/>
    </row>
    <row r="4" spans="1:15" ht="18">
      <c r="A4" s="8"/>
      <c r="B4" s="4" t="s">
        <v>50</v>
      </c>
      <c r="C4" s="207" t="s">
        <v>57</v>
      </c>
      <c r="D4" s="207"/>
      <c r="E4" s="207"/>
      <c r="F4" s="9"/>
      <c r="G4" s="4" t="s">
        <v>42</v>
      </c>
      <c r="H4" s="12"/>
      <c r="I4" s="187"/>
      <c r="J4" s="187"/>
      <c r="K4" s="187"/>
      <c r="L4" s="34"/>
      <c r="N4" s="59" t="s">
        <v>35</v>
      </c>
      <c r="O4" s="60" t="s">
        <v>36</v>
      </c>
    </row>
    <row r="5" spans="1:12" ht="6" customHeight="1">
      <c r="A5" s="8"/>
      <c r="B5" s="4"/>
      <c r="C5" s="11"/>
      <c r="D5" s="11"/>
      <c r="E5" s="11"/>
      <c r="F5" s="9"/>
      <c r="G5" s="6"/>
      <c r="H5" s="12"/>
      <c r="I5" s="12"/>
      <c r="J5" s="12"/>
      <c r="K5" s="9"/>
      <c r="L5" s="9"/>
    </row>
    <row r="6" spans="1:12" ht="15">
      <c r="A6" s="8"/>
      <c r="B6" s="4" t="s">
        <v>1</v>
      </c>
      <c r="C6" s="187"/>
      <c r="D6" s="187"/>
      <c r="E6" s="187"/>
      <c r="F6" s="187"/>
      <c r="G6" s="4" t="s">
        <v>41</v>
      </c>
      <c r="H6" s="13"/>
      <c r="I6" s="187"/>
      <c r="J6" s="187"/>
      <c r="K6" s="187"/>
      <c r="L6" s="9"/>
    </row>
    <row r="7" spans="1:12" ht="4.5" customHeight="1" thickBot="1">
      <c r="A7" s="14"/>
      <c r="B7" s="15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5.75" customHeight="1">
      <c r="A8" s="16"/>
      <c r="B8" s="17"/>
      <c r="C8" s="190" t="s">
        <v>2</v>
      </c>
      <c r="D8" s="191"/>
      <c r="E8" s="191"/>
      <c r="F8" s="192"/>
      <c r="G8" s="193"/>
      <c r="H8" s="202" t="s">
        <v>37</v>
      </c>
      <c r="I8" s="196" t="s">
        <v>39</v>
      </c>
      <c r="J8" s="194" t="s">
        <v>31</v>
      </c>
      <c r="K8" s="208" t="s">
        <v>38</v>
      </c>
      <c r="L8" s="208" t="s">
        <v>17</v>
      </c>
    </row>
    <row r="9" spans="1:12" ht="12.75" customHeight="1">
      <c r="A9" s="18"/>
      <c r="B9" s="19"/>
      <c r="C9" s="46"/>
      <c r="D9" s="48"/>
      <c r="E9" s="47"/>
      <c r="F9" s="48"/>
      <c r="G9" s="199" t="s">
        <v>21</v>
      </c>
      <c r="H9" s="203"/>
      <c r="I9" s="197"/>
      <c r="J9" s="195"/>
      <c r="K9" s="209"/>
      <c r="L9" s="209"/>
    </row>
    <row r="10" spans="1:12" ht="15.75" customHeight="1">
      <c r="A10" s="21"/>
      <c r="B10" s="22" t="s">
        <v>3</v>
      </c>
      <c r="C10" s="23" t="s">
        <v>27</v>
      </c>
      <c r="D10" s="24" t="s">
        <v>28</v>
      </c>
      <c r="E10" s="24" t="s">
        <v>24</v>
      </c>
      <c r="F10" s="21" t="s">
        <v>29</v>
      </c>
      <c r="G10" s="200"/>
      <c r="H10" s="203"/>
      <c r="I10" s="197"/>
      <c r="J10" s="211" t="s">
        <v>51</v>
      </c>
      <c r="K10" s="209"/>
      <c r="L10" s="209"/>
    </row>
    <row r="11" spans="1:15" ht="18">
      <c r="A11" s="20"/>
      <c r="B11" s="25" t="s">
        <v>49</v>
      </c>
      <c r="C11" s="50"/>
      <c r="D11" s="51"/>
      <c r="E11" s="51"/>
      <c r="F11" s="49"/>
      <c r="G11" s="200"/>
      <c r="H11" s="203"/>
      <c r="I11" s="197"/>
      <c r="J11" s="212"/>
      <c r="K11" s="209"/>
      <c r="L11" s="209"/>
      <c r="N11" s="59" t="s">
        <v>35</v>
      </c>
      <c r="O11" s="60" t="s">
        <v>47</v>
      </c>
    </row>
    <row r="12" spans="1:15" ht="18" thickBot="1">
      <c r="A12" s="26"/>
      <c r="B12" s="27" t="s">
        <v>55</v>
      </c>
      <c r="C12" s="65"/>
      <c r="D12" s="66"/>
      <c r="E12" s="66"/>
      <c r="F12" s="67"/>
      <c r="G12" s="201"/>
      <c r="H12" s="204"/>
      <c r="I12" s="198"/>
      <c r="J12" s="213"/>
      <c r="K12" s="210"/>
      <c r="L12" s="210"/>
      <c r="O12" s="60" t="s">
        <v>48</v>
      </c>
    </row>
    <row r="13" spans="1:12" ht="15">
      <c r="A13" s="28">
        <v>1</v>
      </c>
      <c r="B13" s="52">
        <f>'10-2017'!C2</f>
        <v>43009</v>
      </c>
      <c r="C13" s="35">
        <f>+'10-2017'!C$45</f>
        <v>0</v>
      </c>
      <c r="D13" s="35">
        <f>+'10-2017'!E$45</f>
        <v>0</v>
      </c>
      <c r="E13" s="35">
        <f>+'10-2017'!G$45</f>
        <v>0</v>
      </c>
      <c r="F13" s="35">
        <f>+'10-2017'!H$45</f>
        <v>0</v>
      </c>
      <c r="G13" s="36">
        <f>+'10-2017'!I$45</f>
        <v>0</v>
      </c>
      <c r="H13" s="36">
        <f>+'10-2017'!J$45</f>
        <v>0</v>
      </c>
      <c r="I13" s="36">
        <f>+'10-2017'!K$45</f>
        <v>0</v>
      </c>
      <c r="J13" s="36">
        <f>+'10-2017'!L$45</f>
        <v>0</v>
      </c>
      <c r="K13" s="36">
        <f>+'10-2017'!M$45</f>
        <v>0</v>
      </c>
      <c r="L13" s="62"/>
    </row>
    <row r="14" spans="1:12" ht="15">
      <c r="A14" s="28">
        <v>2</v>
      </c>
      <c r="B14" s="53">
        <f>+B13+31</f>
        <v>43040</v>
      </c>
      <c r="C14" s="37">
        <f>+'11-2017'!C$45</f>
        <v>0</v>
      </c>
      <c r="D14" s="37">
        <f>+'11-2017'!E$45</f>
        <v>0</v>
      </c>
      <c r="E14" s="37">
        <f>+'11-2017'!G$45</f>
        <v>0</v>
      </c>
      <c r="F14" s="37">
        <f>+'11-2017'!H$45</f>
        <v>0</v>
      </c>
      <c r="G14" s="37">
        <f>+'11-2017'!I$45</f>
        <v>0</v>
      </c>
      <c r="H14" s="37">
        <f>+'11-2017'!J$45</f>
        <v>0</v>
      </c>
      <c r="I14" s="37">
        <f>+'11-2017'!K$45</f>
        <v>0</v>
      </c>
      <c r="J14" s="37">
        <f>+'11-2017'!L$45</f>
        <v>0</v>
      </c>
      <c r="K14" s="37">
        <f>+'11-2017'!M$45</f>
        <v>0</v>
      </c>
      <c r="L14" s="63"/>
    </row>
    <row r="15" spans="1:12" ht="15">
      <c r="A15" s="28">
        <v>3</v>
      </c>
      <c r="B15" s="53">
        <f aca="true" t="shared" si="0" ref="B15:B24">+B14+31</f>
        <v>43071</v>
      </c>
      <c r="C15" s="37">
        <f>+'12-2017'!C$45</f>
        <v>0</v>
      </c>
      <c r="D15" s="37">
        <f>+'12-2017'!E$45</f>
        <v>0</v>
      </c>
      <c r="E15" s="37">
        <f>+'12-2017'!G$45</f>
        <v>0</v>
      </c>
      <c r="F15" s="37">
        <f>+'12-2017'!H$45</f>
        <v>0</v>
      </c>
      <c r="G15" s="37">
        <f>+'12-2017'!I$45</f>
        <v>0</v>
      </c>
      <c r="H15" s="37">
        <f>+'12-2017'!J$45</f>
        <v>0</v>
      </c>
      <c r="I15" s="37">
        <f>+'12-2017'!K$45</f>
        <v>0</v>
      </c>
      <c r="J15" s="37">
        <f>+'12-2017'!L$45</f>
        <v>0</v>
      </c>
      <c r="K15" s="37">
        <f>+'12-2017'!M$45</f>
        <v>0</v>
      </c>
      <c r="L15" s="63"/>
    </row>
    <row r="16" spans="1:12" ht="15">
      <c r="A16" s="28">
        <v>4</v>
      </c>
      <c r="B16" s="53">
        <f t="shared" si="0"/>
        <v>43102</v>
      </c>
      <c r="C16" s="37">
        <f>+'1-2018'!C$45</f>
        <v>0</v>
      </c>
      <c r="D16" s="37">
        <f>+'1-2018'!E$45</f>
        <v>0</v>
      </c>
      <c r="E16" s="37">
        <f>+'1-2018'!G$45</f>
        <v>0</v>
      </c>
      <c r="F16" s="37">
        <f>+'1-2018'!H$45</f>
        <v>0</v>
      </c>
      <c r="G16" s="37">
        <f>+'1-2018'!I$45</f>
        <v>0</v>
      </c>
      <c r="H16" s="37">
        <f>+'1-2018'!J$45</f>
        <v>0</v>
      </c>
      <c r="I16" s="37">
        <f>+'1-2018'!K$45</f>
        <v>0</v>
      </c>
      <c r="J16" s="37">
        <f>+'1-2018'!L$45</f>
        <v>0</v>
      </c>
      <c r="K16" s="37">
        <f>+'1-2018'!M$45</f>
        <v>0</v>
      </c>
      <c r="L16" s="63"/>
    </row>
    <row r="17" spans="1:12" ht="15">
      <c r="A17" s="28">
        <v>5</v>
      </c>
      <c r="B17" s="53">
        <f t="shared" si="0"/>
        <v>43133</v>
      </c>
      <c r="C17" s="37">
        <f>+'2-2018'!C$45</f>
        <v>0</v>
      </c>
      <c r="D17" s="37">
        <f>+'2-2018'!E$45</f>
        <v>0</v>
      </c>
      <c r="E17" s="37">
        <f>+'2-2018'!G$45</f>
        <v>0</v>
      </c>
      <c r="F17" s="37">
        <f>+'2-2018'!H$45</f>
        <v>0</v>
      </c>
      <c r="G17" s="37">
        <f>+'2-2018'!I$45</f>
        <v>0</v>
      </c>
      <c r="H17" s="37">
        <f>+'2-2018'!J$45</f>
        <v>0</v>
      </c>
      <c r="I17" s="37">
        <f>+'2-2018'!K$45</f>
        <v>0</v>
      </c>
      <c r="J17" s="37">
        <f>+'2-2018'!L$45</f>
        <v>0</v>
      </c>
      <c r="K17" s="37">
        <f>+'2-2018'!M$45</f>
        <v>0</v>
      </c>
      <c r="L17" s="63"/>
    </row>
    <row r="18" spans="1:12" ht="15">
      <c r="A18" s="28">
        <v>6</v>
      </c>
      <c r="B18" s="53">
        <f t="shared" si="0"/>
        <v>43164</v>
      </c>
      <c r="C18" s="37">
        <f>+'3-2018'!C$45</f>
        <v>0</v>
      </c>
      <c r="D18" s="37">
        <f>+'3-2018'!E$45</f>
        <v>0</v>
      </c>
      <c r="E18" s="37">
        <f>+'3-2018'!G$45</f>
        <v>0</v>
      </c>
      <c r="F18" s="37">
        <f>+'3-2018'!H$45</f>
        <v>0</v>
      </c>
      <c r="G18" s="37">
        <f>+'3-2018'!I$45</f>
        <v>0</v>
      </c>
      <c r="H18" s="37">
        <f>+'3-2018'!J$45</f>
        <v>0</v>
      </c>
      <c r="I18" s="37">
        <f>+'3-2018'!K$45</f>
        <v>0</v>
      </c>
      <c r="J18" s="37">
        <f>+'3-2018'!L$45</f>
        <v>0</v>
      </c>
      <c r="K18" s="37">
        <f>+'3-2018'!M$45</f>
        <v>0</v>
      </c>
      <c r="L18" s="63"/>
    </row>
    <row r="19" spans="1:12" ht="15">
      <c r="A19" s="28">
        <v>7</v>
      </c>
      <c r="B19" s="53">
        <f t="shared" si="0"/>
        <v>43195</v>
      </c>
      <c r="C19" s="37">
        <f>+'4-2018'!C$45</f>
        <v>0</v>
      </c>
      <c r="D19" s="37">
        <f>+'4-2018'!E$45</f>
        <v>0</v>
      </c>
      <c r="E19" s="37">
        <f>+'4-2018'!G$45</f>
        <v>0</v>
      </c>
      <c r="F19" s="37">
        <f>+'4-2018'!H$45</f>
        <v>0</v>
      </c>
      <c r="G19" s="37">
        <f>+'4-2018'!I$45</f>
        <v>0</v>
      </c>
      <c r="H19" s="37">
        <f>+'4-2018'!J$45</f>
        <v>0</v>
      </c>
      <c r="I19" s="37">
        <f>+'4-2018'!K$45</f>
        <v>0</v>
      </c>
      <c r="J19" s="37">
        <f>+'4-2018'!L$45</f>
        <v>0</v>
      </c>
      <c r="K19" s="37">
        <f>+'4-2018'!M$45</f>
        <v>0</v>
      </c>
      <c r="L19" s="63"/>
    </row>
    <row r="20" spans="1:12" ht="15">
      <c r="A20" s="28">
        <v>8</v>
      </c>
      <c r="B20" s="53">
        <f t="shared" si="0"/>
        <v>43226</v>
      </c>
      <c r="C20" s="37">
        <f>+'5-2018'!C$45</f>
        <v>0</v>
      </c>
      <c r="D20" s="37">
        <f>+'5-2018'!E$45</f>
        <v>0</v>
      </c>
      <c r="E20" s="37">
        <f>+'5-2018'!G$45</f>
        <v>0</v>
      </c>
      <c r="F20" s="37">
        <f>+'5-2018'!H$45</f>
        <v>0</v>
      </c>
      <c r="G20" s="37">
        <f>+'5-2018'!I$45</f>
        <v>0</v>
      </c>
      <c r="H20" s="37">
        <f>+'5-2018'!J$45</f>
        <v>0</v>
      </c>
      <c r="I20" s="37">
        <f>+'5-2018'!K$45</f>
        <v>0</v>
      </c>
      <c r="J20" s="37">
        <f>+'5-2018'!L$45</f>
        <v>0</v>
      </c>
      <c r="K20" s="37">
        <f>+'5-2018'!M$45</f>
        <v>0</v>
      </c>
      <c r="L20" s="63"/>
    </row>
    <row r="21" spans="1:12" ht="15">
      <c r="A21" s="28">
        <v>9</v>
      </c>
      <c r="B21" s="53">
        <f t="shared" si="0"/>
        <v>43257</v>
      </c>
      <c r="C21" s="37">
        <f>+'6-2018'!C$45</f>
        <v>0</v>
      </c>
      <c r="D21" s="37">
        <f>+'6-2018'!E$45</f>
        <v>0</v>
      </c>
      <c r="E21" s="37">
        <f>+'6-2018'!G$45</f>
        <v>0</v>
      </c>
      <c r="F21" s="37">
        <f>+'6-2018'!H$45</f>
        <v>0</v>
      </c>
      <c r="G21" s="37">
        <f>+'6-2018'!I$45</f>
        <v>0</v>
      </c>
      <c r="H21" s="37">
        <f>+'6-2018'!J$45</f>
        <v>0</v>
      </c>
      <c r="I21" s="37">
        <f>+'6-2018'!K$45</f>
        <v>0</v>
      </c>
      <c r="J21" s="37">
        <f>+'6-2018'!L$45</f>
        <v>0</v>
      </c>
      <c r="K21" s="37">
        <f>+'6-2018'!M$45</f>
        <v>0</v>
      </c>
      <c r="L21" s="63"/>
    </row>
    <row r="22" spans="1:12" ht="15">
      <c r="A22" s="28">
        <v>10</v>
      </c>
      <c r="B22" s="53">
        <f t="shared" si="0"/>
        <v>43288</v>
      </c>
      <c r="C22" s="37">
        <f>+'7-2018'!C$45</f>
        <v>0</v>
      </c>
      <c r="D22" s="37">
        <f>+'7-2018'!E$45</f>
        <v>0</v>
      </c>
      <c r="E22" s="37">
        <f>+'7-2018'!G$45</f>
        <v>0</v>
      </c>
      <c r="F22" s="37">
        <f>+'7-2018'!H$45</f>
        <v>0</v>
      </c>
      <c r="G22" s="37">
        <f>+'7-2018'!I$45</f>
        <v>0</v>
      </c>
      <c r="H22" s="37">
        <f>+'7-2018'!J$45</f>
        <v>0</v>
      </c>
      <c r="I22" s="37">
        <f>+'7-2018'!K$45</f>
        <v>0</v>
      </c>
      <c r="J22" s="37">
        <f>+'7-2018'!L$45</f>
        <v>0</v>
      </c>
      <c r="K22" s="37">
        <f>+'7-2018'!M$45</f>
        <v>0</v>
      </c>
      <c r="L22" s="63"/>
    </row>
    <row r="23" spans="1:12" ht="15">
      <c r="A23" s="28">
        <v>11</v>
      </c>
      <c r="B23" s="53">
        <f t="shared" si="0"/>
        <v>43319</v>
      </c>
      <c r="C23" s="37">
        <f>+'8-2018'!C$45</f>
        <v>0</v>
      </c>
      <c r="D23" s="37">
        <f>+'8-2018'!E$45</f>
        <v>0</v>
      </c>
      <c r="E23" s="37">
        <f>+'8-2018'!G$45</f>
        <v>0</v>
      </c>
      <c r="F23" s="37">
        <f>+'8-2018'!H$45</f>
        <v>0</v>
      </c>
      <c r="G23" s="37">
        <f>+'8-2018'!I$45</f>
        <v>0</v>
      </c>
      <c r="H23" s="37">
        <f>+'8-2018'!J$45</f>
        <v>0</v>
      </c>
      <c r="I23" s="37">
        <f>+'8-2018'!K$45</f>
        <v>0</v>
      </c>
      <c r="J23" s="37">
        <f>+'8-2018'!L$45</f>
        <v>0</v>
      </c>
      <c r="K23" s="37">
        <f>+'8-2018'!M$45</f>
        <v>0</v>
      </c>
      <c r="L23" s="63"/>
    </row>
    <row r="24" spans="1:12" ht="15.75" thickBot="1">
      <c r="A24" s="28">
        <v>12</v>
      </c>
      <c r="B24" s="54">
        <f t="shared" si="0"/>
        <v>43350</v>
      </c>
      <c r="C24" s="57">
        <f>+'9-2018'!C$45</f>
        <v>0</v>
      </c>
      <c r="D24" s="57">
        <f>+'9-2018'!E$45</f>
        <v>0</v>
      </c>
      <c r="E24" s="57">
        <f>+'9-2018'!G$45</f>
        <v>0</v>
      </c>
      <c r="F24" s="57">
        <f>+'9-2018'!H$45</f>
        <v>0</v>
      </c>
      <c r="G24" s="57">
        <f>+'9-2018'!I$45</f>
        <v>0</v>
      </c>
      <c r="H24" s="57">
        <f>+'9-2018'!J$45</f>
        <v>0</v>
      </c>
      <c r="I24" s="57">
        <f>+'9-2018'!K$45</f>
        <v>0</v>
      </c>
      <c r="J24" s="57">
        <f>+'9-2018'!L$45</f>
        <v>0</v>
      </c>
      <c r="K24" s="57">
        <f>+'9-2018'!M$45</f>
        <v>0</v>
      </c>
      <c r="L24" s="64"/>
    </row>
    <row r="25" spans="1:12" ht="13.5" thickBot="1">
      <c r="A25" s="188" t="s">
        <v>16</v>
      </c>
      <c r="B25" s="189"/>
      <c r="C25" s="38">
        <f aca="true" t="shared" si="1" ref="C25:K25">SUM(C13:C24)</f>
        <v>0</v>
      </c>
      <c r="D25" s="38">
        <f t="shared" si="1"/>
        <v>0</v>
      </c>
      <c r="E25" s="39">
        <f t="shared" si="1"/>
        <v>0</v>
      </c>
      <c r="F25" s="39">
        <f t="shared" si="1"/>
        <v>0</v>
      </c>
      <c r="G25" s="39">
        <f t="shared" si="1"/>
        <v>0</v>
      </c>
      <c r="H25" s="40">
        <f t="shared" si="1"/>
        <v>0</v>
      </c>
      <c r="I25" s="41">
        <f t="shared" si="1"/>
        <v>0</v>
      </c>
      <c r="J25" s="42">
        <f t="shared" si="1"/>
        <v>0</v>
      </c>
      <c r="K25" s="41">
        <f t="shared" si="1"/>
        <v>0</v>
      </c>
      <c r="L25" s="61"/>
    </row>
    <row r="26" spans="1:12" ht="12">
      <c r="A26" s="29"/>
      <c r="B26" s="30"/>
      <c r="C26" s="43"/>
      <c r="D26" s="43"/>
      <c r="E26" s="43"/>
      <c r="F26" s="43"/>
      <c r="G26" s="43"/>
      <c r="H26" s="43"/>
      <c r="I26" s="43"/>
      <c r="J26" s="43"/>
      <c r="K26" s="43"/>
      <c r="L26" s="31"/>
    </row>
    <row r="27" spans="1:12" ht="12.75" thickBot="1">
      <c r="A27" s="32"/>
      <c r="B27" s="33"/>
      <c r="C27" s="44"/>
      <c r="D27" s="44"/>
      <c r="E27" s="44"/>
      <c r="F27" s="44"/>
      <c r="G27" s="44"/>
      <c r="H27" s="44"/>
      <c r="I27" s="44"/>
      <c r="J27" s="45"/>
      <c r="K27" s="45"/>
      <c r="L27" s="45"/>
    </row>
    <row r="28" spans="1:12" ht="13.5" thickBot="1">
      <c r="A28" s="32"/>
      <c r="B28" s="55" t="s">
        <v>20</v>
      </c>
      <c r="C28" s="56">
        <f aca="true" t="shared" si="2" ref="C28:I28">_xlfn.IFERROR((C25/$I$25),0)</f>
        <v>0</v>
      </c>
      <c r="D28" s="56">
        <f t="shared" si="2"/>
        <v>0</v>
      </c>
      <c r="E28" s="56">
        <f t="shared" si="2"/>
        <v>0</v>
      </c>
      <c r="F28" s="56">
        <f t="shared" si="2"/>
        <v>0</v>
      </c>
      <c r="G28" s="56">
        <f t="shared" si="2"/>
        <v>0</v>
      </c>
      <c r="H28" s="56">
        <f t="shared" si="2"/>
        <v>0</v>
      </c>
      <c r="I28" s="58">
        <f t="shared" si="2"/>
        <v>0</v>
      </c>
      <c r="J28" s="45"/>
      <c r="K28" s="45"/>
      <c r="L28" s="45"/>
    </row>
    <row r="29" spans="1:12" ht="1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4" ht="12.75">
      <c r="A31" s="45"/>
      <c r="B31" s="83" t="s">
        <v>14</v>
      </c>
      <c r="C31" s="82"/>
      <c r="D31" s="78"/>
      <c r="E31" s="82"/>
      <c r="F31" s="78"/>
      <c r="G31" s="85"/>
      <c r="H31" s="85"/>
      <c r="I31" s="85"/>
      <c r="J31" s="82"/>
      <c r="K31" s="82"/>
      <c r="L31" s="82"/>
      <c r="M31" s="82"/>
      <c r="N31" s="85"/>
    </row>
    <row r="32" spans="1:14" ht="12.75">
      <c r="A32" s="45"/>
      <c r="B32" s="87" t="s">
        <v>67</v>
      </c>
      <c r="C32" s="82"/>
      <c r="D32" s="78"/>
      <c r="E32" s="82"/>
      <c r="F32" s="78"/>
      <c r="G32" s="85"/>
      <c r="H32" s="85"/>
      <c r="I32" s="85"/>
      <c r="J32" s="82"/>
      <c r="K32" s="82"/>
      <c r="L32" s="82"/>
      <c r="M32" s="82"/>
      <c r="N32" s="85"/>
    </row>
    <row r="33" spans="1:14" ht="24" customHeight="1">
      <c r="A33" s="45"/>
      <c r="B33" s="186" t="s">
        <v>56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</row>
    <row r="34" spans="1:14" ht="12.75">
      <c r="A34" s="45"/>
      <c r="B34" s="87" t="s">
        <v>12</v>
      </c>
      <c r="C34" s="205"/>
      <c r="D34" s="205"/>
      <c r="E34" s="205"/>
      <c r="F34" s="94"/>
      <c r="G34" s="85"/>
      <c r="H34" s="85"/>
      <c r="I34" s="85"/>
      <c r="J34" s="78" t="s">
        <v>13</v>
      </c>
      <c r="K34" s="96"/>
      <c r="L34" s="78"/>
      <c r="M34" s="89"/>
      <c r="N34" s="85"/>
    </row>
    <row r="35" spans="1:14" ht="12.75">
      <c r="A35" s="45"/>
      <c r="B35" s="90"/>
      <c r="C35" s="82"/>
      <c r="D35" s="78"/>
      <c r="E35" s="82"/>
      <c r="F35" s="78"/>
      <c r="G35" s="85"/>
      <c r="H35" s="85"/>
      <c r="I35" s="85"/>
      <c r="J35" s="82"/>
      <c r="K35" s="82"/>
      <c r="L35" s="82"/>
      <c r="M35" s="82"/>
      <c r="N35" s="85"/>
    </row>
    <row r="36" spans="1:14" ht="12.75">
      <c r="A36" s="45"/>
      <c r="B36" s="87" t="s">
        <v>1</v>
      </c>
      <c r="C36" s="205"/>
      <c r="D36" s="205"/>
      <c r="E36" s="205"/>
      <c r="F36" s="94"/>
      <c r="G36" s="85"/>
      <c r="H36" s="85"/>
      <c r="I36" s="85"/>
      <c r="J36" s="78" t="s">
        <v>15</v>
      </c>
      <c r="K36" s="95"/>
      <c r="L36" s="78"/>
      <c r="M36" s="88"/>
      <c r="N36" s="85"/>
    </row>
    <row r="37" spans="1:12" ht="1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</sheetData>
  <sheetProtection password="CC3D" sheet="1"/>
  <mergeCells count="18">
    <mergeCell ref="B33:N33"/>
    <mergeCell ref="C34:E34"/>
    <mergeCell ref="C36:E36"/>
    <mergeCell ref="A1:L1"/>
    <mergeCell ref="C4:E4"/>
    <mergeCell ref="I4:K4"/>
    <mergeCell ref="K8:K12"/>
    <mergeCell ref="L8:L12"/>
    <mergeCell ref="J10:J12"/>
    <mergeCell ref="E2:H2"/>
    <mergeCell ref="C6:F6"/>
    <mergeCell ref="A25:B25"/>
    <mergeCell ref="C8:G8"/>
    <mergeCell ref="J8:J9"/>
    <mergeCell ref="I8:I12"/>
    <mergeCell ref="G9:G12"/>
    <mergeCell ref="I6:K6"/>
    <mergeCell ref="H8:H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16">
      <selection activeCell="N24" sqref="N24"/>
    </sheetView>
  </sheetViews>
  <sheetFormatPr defaultColWidth="9.140625" defaultRowHeight="12.75"/>
  <cols>
    <col min="1" max="1" width="13.00390625" style="93" customWidth="1"/>
    <col min="2" max="2" width="19.281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1.140625" style="93" customWidth="1"/>
    <col min="12" max="12" width="11.57421875" style="93" customWidth="1"/>
    <col min="13" max="13" width="13.00390625" style="93" customWidth="1"/>
    <col min="14" max="14" width="10.421875" style="93" customWidth="1"/>
    <col min="15" max="16384" width="9.140625" style="93" customWidth="1"/>
  </cols>
  <sheetData>
    <row r="1" spans="1:14" ht="18.75" customHeight="1">
      <c r="A1" s="236" t="s">
        <v>71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ht="18">
      <c r="A2" s="68"/>
      <c r="B2" s="69" t="s">
        <v>0</v>
      </c>
      <c r="C2" s="107">
        <f>+A14</f>
        <v>43009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50</v>
      </c>
      <c r="C4" s="207" t="str">
        <f>'total year'!C4:E4</f>
        <v>Tel Aviv University </v>
      </c>
      <c r="D4" s="207"/>
      <c r="E4" s="207"/>
      <c r="F4" s="74"/>
      <c r="G4" s="75"/>
      <c r="H4" s="69" t="s">
        <v>42</v>
      </c>
      <c r="I4" s="72"/>
      <c r="J4" s="78"/>
      <c r="K4" s="207">
        <f>IF('total year'!I4=0,"",'total year'!I4)</f>
      </c>
      <c r="L4" s="207"/>
      <c r="M4" s="207"/>
      <c r="N4" s="92"/>
      <c r="O4" s="59" t="s">
        <v>35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43</v>
      </c>
      <c r="Q5" s="60"/>
    </row>
    <row r="6" spans="1:15" ht="18">
      <c r="A6" s="74"/>
      <c r="B6" s="69" t="s">
        <v>1</v>
      </c>
      <c r="C6" s="237" t="str">
        <f>IF('total year'!C6:E6=0," ",'total year'!C6:E6)</f>
        <v> </v>
      </c>
      <c r="D6" s="237"/>
      <c r="E6" s="237"/>
      <c r="F6" s="77"/>
      <c r="G6" s="78"/>
      <c r="H6" s="69" t="s">
        <v>41</v>
      </c>
      <c r="I6" s="72"/>
      <c r="J6" s="78"/>
      <c r="K6" s="207">
        <f>IF('total year'!I6=0,"",'total year'!I6)</f>
      </c>
      <c r="L6" s="207"/>
      <c r="M6" s="207"/>
      <c r="N6" s="78"/>
      <c r="O6" s="60" t="s">
        <v>44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6" t="s">
        <v>2</v>
      </c>
      <c r="D8" s="226"/>
      <c r="E8" s="226"/>
      <c r="F8" s="226"/>
      <c r="G8" s="227"/>
      <c r="H8" s="228"/>
      <c r="I8" s="228"/>
      <c r="J8" s="234" t="s">
        <v>37</v>
      </c>
      <c r="K8" s="234" t="s">
        <v>39</v>
      </c>
      <c r="L8" s="238" t="s">
        <v>31</v>
      </c>
      <c r="M8" s="231" t="s">
        <v>38</v>
      </c>
      <c r="N8" s="231" t="s">
        <v>17</v>
      </c>
    </row>
    <row r="9" spans="1:14" ht="12.75" customHeight="1" thickBot="1">
      <c r="A9" s="97"/>
      <c r="B9" s="100"/>
      <c r="C9" s="214"/>
      <c r="D9" s="215"/>
      <c r="E9" s="214"/>
      <c r="F9" s="215"/>
      <c r="G9" s="114"/>
      <c r="H9" s="117"/>
      <c r="I9" s="232" t="s">
        <v>21</v>
      </c>
      <c r="J9" s="235"/>
      <c r="K9" s="223"/>
      <c r="L9" s="239"/>
      <c r="M9" s="224"/>
      <c r="N9" s="224"/>
    </row>
    <row r="10" spans="1:15" ht="12.75" customHeight="1">
      <c r="A10" s="127"/>
      <c r="B10" s="101" t="s">
        <v>3</v>
      </c>
      <c r="C10" s="216" t="s">
        <v>27</v>
      </c>
      <c r="D10" s="217"/>
      <c r="E10" s="216" t="s">
        <v>28</v>
      </c>
      <c r="F10" s="217"/>
      <c r="G10" s="128" t="s">
        <v>24</v>
      </c>
      <c r="H10" s="127" t="s">
        <v>40</v>
      </c>
      <c r="I10" s="233"/>
      <c r="J10" s="235"/>
      <c r="K10" s="223"/>
      <c r="L10" s="222" t="s">
        <v>51</v>
      </c>
      <c r="M10" s="224"/>
      <c r="N10" s="224"/>
      <c r="O10" s="59" t="s">
        <v>35</v>
      </c>
    </row>
    <row r="11" spans="1:15" ht="14.25" customHeight="1">
      <c r="A11" s="98"/>
      <c r="B11" s="102" t="s">
        <v>49</v>
      </c>
      <c r="C11" s="218" t="str">
        <f>IF('total year'!C11=0," ",'total year'!C11)</f>
        <v> </v>
      </c>
      <c r="D11" s="219"/>
      <c r="E11" s="218" t="str">
        <f>IF('total year'!D11=0," ",'total year'!D11)</f>
        <v> </v>
      </c>
      <c r="F11" s="219"/>
      <c r="G11" s="115" t="str">
        <f>IF('total year'!E11=0," ",'total year'!E11)</f>
        <v> </v>
      </c>
      <c r="H11" s="104" t="str">
        <f>IF('total year'!F11=0," ",'total year'!F11)</f>
        <v> </v>
      </c>
      <c r="I11" s="233"/>
      <c r="J11" s="235"/>
      <c r="K11" s="223"/>
      <c r="L11" s="223"/>
      <c r="M11" s="224"/>
      <c r="N11" s="224"/>
      <c r="O11" s="60" t="s">
        <v>45</v>
      </c>
    </row>
    <row r="12" spans="1:15" ht="17.25" customHeight="1">
      <c r="A12" s="98"/>
      <c r="B12" s="102" t="s">
        <v>55</v>
      </c>
      <c r="C12" s="218" t="str">
        <f>IF('total year'!C12=0," ",'total year'!C12)</f>
        <v> </v>
      </c>
      <c r="D12" s="219"/>
      <c r="E12" s="218" t="str">
        <f>IF('total year'!D12=0," ",'total year'!D12)</f>
        <v> </v>
      </c>
      <c r="F12" s="219"/>
      <c r="G12" s="115" t="str">
        <f>IF('total year'!E12=0," ",'total year'!E12)</f>
        <v> </v>
      </c>
      <c r="H12" s="104" t="str">
        <f>IF('total year'!F12=0," ",'total year'!F12)</f>
        <v> </v>
      </c>
      <c r="I12" s="233"/>
      <c r="J12" s="235"/>
      <c r="K12" s="223"/>
      <c r="L12" s="224"/>
      <c r="M12" s="224"/>
      <c r="N12" s="224"/>
      <c r="O12" s="60" t="s">
        <v>46</v>
      </c>
    </row>
    <row r="13" spans="1:15" ht="17.25" customHeight="1" thickBot="1">
      <c r="A13" s="152"/>
      <c r="B13" s="153"/>
      <c r="C13" s="154" t="s">
        <v>58</v>
      </c>
      <c r="D13" s="155" t="s">
        <v>64</v>
      </c>
      <c r="E13" s="154" t="s">
        <v>58</v>
      </c>
      <c r="F13" s="155" t="s">
        <v>64</v>
      </c>
      <c r="G13" s="156" t="s">
        <v>58</v>
      </c>
      <c r="H13" s="157" t="s">
        <v>58</v>
      </c>
      <c r="I13" s="158" t="s">
        <v>58</v>
      </c>
      <c r="J13" s="158" t="s">
        <v>58</v>
      </c>
      <c r="K13" s="158" t="s">
        <v>58</v>
      </c>
      <c r="L13" s="158" t="s">
        <v>58</v>
      </c>
      <c r="M13" s="158" t="s">
        <v>58</v>
      </c>
      <c r="N13" s="152"/>
      <c r="O13" s="60"/>
    </row>
    <row r="14" spans="1:16" ht="12.75">
      <c r="A14" s="161">
        <v>43009</v>
      </c>
      <c r="B14" s="149" t="str">
        <f>VLOOKUP(WEEKDAY(A14,1),גיליון1!$A$3:$B$9,2,0)</f>
        <v>Sunday</v>
      </c>
      <c r="C14" s="162"/>
      <c r="D14" s="150"/>
      <c r="E14" s="162"/>
      <c r="F14" s="150"/>
      <c r="G14" s="163"/>
      <c r="H14" s="164"/>
      <c r="I14" s="151">
        <f>+H14+G14+E14+C14</f>
        <v>0</v>
      </c>
      <c r="J14" s="165"/>
      <c r="K14" s="151">
        <f aca="true" t="shared" si="0" ref="K14:K44">+J14+I14</f>
        <v>0</v>
      </c>
      <c r="L14" s="164"/>
      <c r="M14" s="151">
        <f aca="true" t="shared" si="1" ref="M14:M44">+L14+K14</f>
        <v>0</v>
      </c>
      <c r="N14" s="166"/>
      <c r="P14" s="167"/>
    </row>
    <row r="15" spans="1:14" ht="12.75">
      <c r="A15" s="168">
        <f>+A14+1</f>
        <v>43010</v>
      </c>
      <c r="B15" s="103" t="str">
        <f>VLOOKUP(WEEKDAY(A15,1),גיליון1!$A$3:$B$9,2,0)</f>
        <v>Monday</v>
      </c>
      <c r="C15" s="169"/>
      <c r="D15" s="113"/>
      <c r="E15" s="169"/>
      <c r="F15" s="113"/>
      <c r="G15" s="170"/>
      <c r="H15" s="171"/>
      <c r="I15" s="105">
        <f aca="true" t="shared" si="2" ref="I15:I44">+H15+G15+E15+C15</f>
        <v>0</v>
      </c>
      <c r="J15" s="172"/>
      <c r="K15" s="105">
        <f t="shared" si="0"/>
        <v>0</v>
      </c>
      <c r="L15" s="171"/>
      <c r="M15" s="105">
        <f t="shared" si="1"/>
        <v>0</v>
      </c>
      <c r="N15" s="173"/>
    </row>
    <row r="16" spans="1:14" ht="12.75">
      <c r="A16" s="168">
        <f aca="true" t="shared" si="3" ref="A16:A43">+A15+1</f>
        <v>43011</v>
      </c>
      <c r="B16" s="103" t="str">
        <f>VLOOKUP(WEEKDAY(A16,1),גיליון1!$A$3:$B$9,2,0)</f>
        <v>Tuesday</v>
      </c>
      <c r="C16" s="169"/>
      <c r="D16" s="113"/>
      <c r="E16" s="169"/>
      <c r="F16" s="113"/>
      <c r="G16" s="170"/>
      <c r="H16" s="171"/>
      <c r="I16" s="105">
        <f t="shared" si="2"/>
        <v>0</v>
      </c>
      <c r="J16" s="172"/>
      <c r="K16" s="105">
        <f t="shared" si="0"/>
        <v>0</v>
      </c>
      <c r="L16" s="171"/>
      <c r="M16" s="105">
        <f t="shared" si="1"/>
        <v>0</v>
      </c>
      <c r="N16" s="173"/>
    </row>
    <row r="17" spans="1:15" ht="15">
      <c r="A17" s="168">
        <f t="shared" si="3"/>
        <v>43012</v>
      </c>
      <c r="B17" s="103" t="str">
        <f>VLOOKUP(WEEKDAY(A17,1),גיליון1!$A$3:$B$9,2,0)</f>
        <v>Wednesday</v>
      </c>
      <c r="C17" s="169"/>
      <c r="D17" s="113"/>
      <c r="E17" s="169"/>
      <c r="F17" s="113"/>
      <c r="G17" s="170"/>
      <c r="H17" s="171"/>
      <c r="I17" s="105">
        <f t="shared" si="2"/>
        <v>0</v>
      </c>
      <c r="J17" s="172"/>
      <c r="K17" s="105">
        <f t="shared" si="0"/>
        <v>0</v>
      </c>
      <c r="L17" s="171"/>
      <c r="M17" s="105">
        <f t="shared" si="1"/>
        <v>0</v>
      </c>
      <c r="N17" s="173" t="s">
        <v>77</v>
      </c>
      <c r="O17" s="59" t="s">
        <v>73</v>
      </c>
    </row>
    <row r="18" spans="1:15" ht="15">
      <c r="A18" s="168">
        <f t="shared" si="3"/>
        <v>43013</v>
      </c>
      <c r="B18" s="103" t="str">
        <f>VLOOKUP(WEEKDAY(A18,1),גיליון1!$A$3:$B$9,2,0)</f>
        <v>Thursday</v>
      </c>
      <c r="C18" s="169"/>
      <c r="D18" s="113"/>
      <c r="E18" s="169"/>
      <c r="F18" s="113"/>
      <c r="G18" s="170"/>
      <c r="H18" s="171"/>
      <c r="I18" s="105">
        <f t="shared" si="2"/>
        <v>0</v>
      </c>
      <c r="J18" s="172"/>
      <c r="K18" s="105">
        <f t="shared" si="0"/>
        <v>0</v>
      </c>
      <c r="L18" s="171"/>
      <c r="M18" s="105">
        <f t="shared" si="1"/>
        <v>0</v>
      </c>
      <c r="N18" s="173" t="s">
        <v>26</v>
      </c>
      <c r="O18" s="59" t="s">
        <v>74</v>
      </c>
    </row>
    <row r="19" spans="1:15" ht="15">
      <c r="A19" s="174">
        <f t="shared" si="3"/>
        <v>43014</v>
      </c>
      <c r="B19" s="159" t="str">
        <f>VLOOKUP(WEEKDAY(A19,1),גיליון1!$A$3:$B$9,2,0)</f>
        <v>Friday</v>
      </c>
      <c r="C19" s="169"/>
      <c r="D19" s="113"/>
      <c r="E19" s="169"/>
      <c r="F19" s="113"/>
      <c r="G19" s="170"/>
      <c r="H19" s="171"/>
      <c r="I19" s="160">
        <f t="shared" si="2"/>
        <v>0</v>
      </c>
      <c r="J19" s="172"/>
      <c r="K19" s="160">
        <f t="shared" si="0"/>
        <v>0</v>
      </c>
      <c r="L19" s="171"/>
      <c r="M19" s="160">
        <f t="shared" si="1"/>
        <v>0</v>
      </c>
      <c r="N19" s="175" t="s">
        <v>26</v>
      </c>
      <c r="O19" s="59" t="s">
        <v>72</v>
      </c>
    </row>
    <row r="20" spans="1:14" ht="12.75">
      <c r="A20" s="174">
        <f t="shared" si="3"/>
        <v>43015</v>
      </c>
      <c r="B20" s="159" t="str">
        <f>VLOOKUP(WEEKDAY(A20,1),גיליון1!$A$3:$B$9,2,0)</f>
        <v>Saturday</v>
      </c>
      <c r="C20" s="169"/>
      <c r="D20" s="113"/>
      <c r="E20" s="169"/>
      <c r="F20" s="113"/>
      <c r="G20" s="170"/>
      <c r="H20" s="171"/>
      <c r="I20" s="160">
        <f t="shared" si="2"/>
        <v>0</v>
      </c>
      <c r="J20" s="172"/>
      <c r="K20" s="160">
        <f t="shared" si="0"/>
        <v>0</v>
      </c>
      <c r="L20" s="171"/>
      <c r="M20" s="160">
        <f t="shared" si="1"/>
        <v>0</v>
      </c>
      <c r="N20" s="175" t="s">
        <v>26</v>
      </c>
    </row>
    <row r="21" spans="1:14" ht="12.75">
      <c r="A21" s="168">
        <f t="shared" si="3"/>
        <v>43016</v>
      </c>
      <c r="B21" s="103" t="str">
        <f>VLOOKUP(WEEKDAY(A21,1),גיליון1!$A$3:$B$9,2,0)</f>
        <v>Sunday</v>
      </c>
      <c r="C21" s="169"/>
      <c r="D21" s="113"/>
      <c r="E21" s="169"/>
      <c r="F21" s="113"/>
      <c r="G21" s="170"/>
      <c r="H21" s="171"/>
      <c r="I21" s="105">
        <f t="shared" si="2"/>
        <v>0</v>
      </c>
      <c r="J21" s="172"/>
      <c r="K21" s="105">
        <f t="shared" si="0"/>
        <v>0</v>
      </c>
      <c r="L21" s="171"/>
      <c r="M21" s="105">
        <f t="shared" si="1"/>
        <v>0</v>
      </c>
      <c r="N21" s="173" t="s">
        <v>78</v>
      </c>
    </row>
    <row r="22" spans="1:14" ht="12.75">
      <c r="A22" s="168">
        <f t="shared" si="3"/>
        <v>43017</v>
      </c>
      <c r="B22" s="103" t="str">
        <f>VLOOKUP(WEEKDAY(A22,1),גיליון1!$A$3:$B$9,2,0)</f>
        <v>Monday</v>
      </c>
      <c r="C22" s="169"/>
      <c r="D22" s="113"/>
      <c r="E22" s="169"/>
      <c r="F22" s="113"/>
      <c r="G22" s="170"/>
      <c r="H22" s="171"/>
      <c r="I22" s="105">
        <f t="shared" si="2"/>
        <v>0</v>
      </c>
      <c r="J22" s="172"/>
      <c r="K22" s="105">
        <f t="shared" si="0"/>
        <v>0</v>
      </c>
      <c r="L22" s="171"/>
      <c r="M22" s="105">
        <f t="shared" si="1"/>
        <v>0</v>
      </c>
      <c r="N22" s="173" t="s">
        <v>78</v>
      </c>
    </row>
    <row r="23" spans="1:14" ht="12.75">
      <c r="A23" s="168">
        <f t="shared" si="3"/>
        <v>43018</v>
      </c>
      <c r="B23" s="103" t="str">
        <f>VLOOKUP(WEEKDAY(A23,1),גיליון1!$A$3:$B$9,2,0)</f>
        <v>Tuesday</v>
      </c>
      <c r="C23" s="169"/>
      <c r="D23" s="113"/>
      <c r="E23" s="169"/>
      <c r="F23" s="113"/>
      <c r="G23" s="170"/>
      <c r="H23" s="171"/>
      <c r="I23" s="105">
        <f t="shared" si="2"/>
        <v>0</v>
      </c>
      <c r="J23" s="172"/>
      <c r="K23" s="105">
        <f t="shared" si="0"/>
        <v>0</v>
      </c>
      <c r="L23" s="171"/>
      <c r="M23" s="105">
        <f t="shared" si="1"/>
        <v>0</v>
      </c>
      <c r="N23" s="173" t="s">
        <v>78</v>
      </c>
    </row>
    <row r="24" spans="1:14" ht="12.75">
      <c r="A24" s="168">
        <f t="shared" si="3"/>
        <v>43019</v>
      </c>
      <c r="B24" s="103" t="str">
        <f>VLOOKUP(WEEKDAY(A24,1),גיליון1!$A$3:$B$9,2,0)</f>
        <v>Wednesday</v>
      </c>
      <c r="C24" s="169"/>
      <c r="D24" s="113"/>
      <c r="E24" s="169"/>
      <c r="F24" s="113"/>
      <c r="G24" s="170"/>
      <c r="H24" s="171"/>
      <c r="I24" s="105">
        <f t="shared" si="2"/>
        <v>0</v>
      </c>
      <c r="J24" s="172"/>
      <c r="K24" s="105">
        <f t="shared" si="0"/>
        <v>0</v>
      </c>
      <c r="L24" s="171"/>
      <c r="M24" s="105">
        <f t="shared" si="1"/>
        <v>0</v>
      </c>
      <c r="N24" s="173" t="s">
        <v>77</v>
      </c>
    </row>
    <row r="25" spans="1:14" ht="12.75">
      <c r="A25" s="168">
        <f t="shared" si="3"/>
        <v>43020</v>
      </c>
      <c r="B25" s="103" t="str">
        <f>VLOOKUP(WEEKDAY(A25,1),גיליון1!$A$3:$B$9,2,0)</f>
        <v>Thursday</v>
      </c>
      <c r="C25" s="169"/>
      <c r="D25" s="113"/>
      <c r="E25" s="169"/>
      <c r="F25" s="113"/>
      <c r="G25" s="170"/>
      <c r="H25" s="171"/>
      <c r="I25" s="105">
        <f t="shared" si="2"/>
        <v>0</v>
      </c>
      <c r="J25" s="172"/>
      <c r="K25" s="105">
        <f t="shared" si="0"/>
        <v>0</v>
      </c>
      <c r="L25" s="171"/>
      <c r="M25" s="105">
        <f t="shared" si="1"/>
        <v>0</v>
      </c>
      <c r="N25" s="173" t="s">
        <v>26</v>
      </c>
    </row>
    <row r="26" spans="1:14" ht="12.75">
      <c r="A26" s="174">
        <f t="shared" si="3"/>
        <v>43021</v>
      </c>
      <c r="B26" s="159" t="str">
        <f>VLOOKUP(WEEKDAY(A26,1),גיליון1!$A$3:$B$9,2,0)</f>
        <v>Friday</v>
      </c>
      <c r="C26" s="169"/>
      <c r="D26" s="113"/>
      <c r="E26" s="169"/>
      <c r="F26" s="113"/>
      <c r="G26" s="170"/>
      <c r="H26" s="171"/>
      <c r="I26" s="160">
        <f t="shared" si="2"/>
        <v>0</v>
      </c>
      <c r="J26" s="172"/>
      <c r="K26" s="160">
        <f t="shared" si="0"/>
        <v>0</v>
      </c>
      <c r="L26" s="171"/>
      <c r="M26" s="160">
        <f t="shared" si="1"/>
        <v>0</v>
      </c>
      <c r="N26" s="175"/>
    </row>
    <row r="27" spans="1:14" ht="12.75">
      <c r="A27" s="174">
        <f t="shared" si="3"/>
        <v>43022</v>
      </c>
      <c r="B27" s="159" t="str">
        <f>VLOOKUP(WEEKDAY(A27,1),גיליון1!$A$3:$B$9,2,0)</f>
        <v>Saturday</v>
      </c>
      <c r="C27" s="169"/>
      <c r="D27" s="113"/>
      <c r="E27" s="169"/>
      <c r="F27" s="113"/>
      <c r="G27" s="170"/>
      <c r="H27" s="171"/>
      <c r="I27" s="160">
        <f t="shared" si="2"/>
        <v>0</v>
      </c>
      <c r="J27" s="172"/>
      <c r="K27" s="160">
        <f t="shared" si="0"/>
        <v>0</v>
      </c>
      <c r="L27" s="171"/>
      <c r="M27" s="160">
        <f t="shared" si="1"/>
        <v>0</v>
      </c>
      <c r="N27" s="175"/>
    </row>
    <row r="28" spans="1:14" ht="12.75">
      <c r="A28" s="168">
        <f t="shared" si="3"/>
        <v>43023</v>
      </c>
      <c r="B28" s="103" t="str">
        <f>VLOOKUP(WEEKDAY(A28,1),גיליון1!$A$3:$B$9,2,0)</f>
        <v>Sunday</v>
      </c>
      <c r="C28" s="169"/>
      <c r="D28" s="113"/>
      <c r="E28" s="169"/>
      <c r="F28" s="113"/>
      <c r="G28" s="170"/>
      <c r="H28" s="171"/>
      <c r="I28" s="105">
        <f t="shared" si="2"/>
        <v>0</v>
      </c>
      <c r="J28" s="172"/>
      <c r="K28" s="105">
        <f t="shared" si="0"/>
        <v>0</v>
      </c>
      <c r="L28" s="171"/>
      <c r="M28" s="105">
        <f t="shared" si="1"/>
        <v>0</v>
      </c>
      <c r="N28" s="173"/>
    </row>
    <row r="29" spans="1:14" ht="12.75">
      <c r="A29" s="168">
        <f t="shared" si="3"/>
        <v>43024</v>
      </c>
      <c r="B29" s="103" t="str">
        <f>VLOOKUP(WEEKDAY(A29,1),גיליון1!$A$3:$B$9,2,0)</f>
        <v>Monday</v>
      </c>
      <c r="C29" s="169"/>
      <c r="D29" s="113"/>
      <c r="E29" s="169"/>
      <c r="F29" s="113"/>
      <c r="G29" s="170"/>
      <c r="H29" s="171"/>
      <c r="I29" s="105">
        <f t="shared" si="2"/>
        <v>0</v>
      </c>
      <c r="J29" s="172"/>
      <c r="K29" s="105">
        <f t="shared" si="0"/>
        <v>0</v>
      </c>
      <c r="L29" s="171"/>
      <c r="M29" s="105">
        <f t="shared" si="1"/>
        <v>0</v>
      </c>
      <c r="N29" s="173"/>
    </row>
    <row r="30" spans="1:14" ht="12.75">
      <c r="A30" s="168">
        <f t="shared" si="3"/>
        <v>43025</v>
      </c>
      <c r="B30" s="103" t="str">
        <f>VLOOKUP(WEEKDAY(A30,1),גיליון1!$A$3:$B$9,2,0)</f>
        <v>Tuesday</v>
      </c>
      <c r="C30" s="169"/>
      <c r="D30" s="113"/>
      <c r="E30" s="169"/>
      <c r="F30" s="113"/>
      <c r="G30" s="170"/>
      <c r="H30" s="171"/>
      <c r="I30" s="105">
        <f t="shared" si="2"/>
        <v>0</v>
      </c>
      <c r="J30" s="172"/>
      <c r="K30" s="105">
        <f t="shared" si="0"/>
        <v>0</v>
      </c>
      <c r="L30" s="171"/>
      <c r="M30" s="105">
        <f t="shared" si="1"/>
        <v>0</v>
      </c>
      <c r="N30" s="173"/>
    </row>
    <row r="31" spans="1:14" ht="12.75">
      <c r="A31" s="168">
        <f t="shared" si="3"/>
        <v>43026</v>
      </c>
      <c r="B31" s="103" t="str">
        <f>VLOOKUP(WEEKDAY(A31,1),גיליון1!$A$3:$B$9,2,0)</f>
        <v>Wednesday</v>
      </c>
      <c r="C31" s="169"/>
      <c r="D31" s="113"/>
      <c r="E31" s="169"/>
      <c r="F31" s="113"/>
      <c r="G31" s="170"/>
      <c r="H31" s="171"/>
      <c r="I31" s="105">
        <f t="shared" si="2"/>
        <v>0</v>
      </c>
      <c r="J31" s="172"/>
      <c r="K31" s="105">
        <f t="shared" si="0"/>
        <v>0</v>
      </c>
      <c r="L31" s="171"/>
      <c r="M31" s="105">
        <f t="shared" si="1"/>
        <v>0</v>
      </c>
      <c r="N31" s="173"/>
    </row>
    <row r="32" spans="1:14" ht="12.75">
      <c r="A32" s="168">
        <f t="shared" si="3"/>
        <v>43027</v>
      </c>
      <c r="B32" s="103" t="str">
        <f>VLOOKUP(WEEKDAY(A32,1),גיליון1!$A$3:$B$9,2,0)</f>
        <v>Thursday</v>
      </c>
      <c r="C32" s="169"/>
      <c r="D32" s="113"/>
      <c r="E32" s="169"/>
      <c r="F32" s="113"/>
      <c r="G32" s="170"/>
      <c r="H32" s="171"/>
      <c r="I32" s="105">
        <f t="shared" si="2"/>
        <v>0</v>
      </c>
      <c r="J32" s="172"/>
      <c r="K32" s="105">
        <f t="shared" si="0"/>
        <v>0</v>
      </c>
      <c r="L32" s="171"/>
      <c r="M32" s="105">
        <f t="shared" si="1"/>
        <v>0</v>
      </c>
      <c r="N32" s="173"/>
    </row>
    <row r="33" spans="1:14" ht="12.75">
      <c r="A33" s="174">
        <f t="shared" si="3"/>
        <v>43028</v>
      </c>
      <c r="B33" s="159" t="str">
        <f>VLOOKUP(WEEKDAY(A33,1),גיליון1!$A$3:$B$9,2,0)</f>
        <v>Friday</v>
      </c>
      <c r="C33" s="169"/>
      <c r="D33" s="113"/>
      <c r="E33" s="169"/>
      <c r="F33" s="113"/>
      <c r="G33" s="170"/>
      <c r="H33" s="171"/>
      <c r="I33" s="160">
        <f t="shared" si="2"/>
        <v>0</v>
      </c>
      <c r="J33" s="172"/>
      <c r="K33" s="160">
        <f t="shared" si="0"/>
        <v>0</v>
      </c>
      <c r="L33" s="171"/>
      <c r="M33" s="160">
        <f t="shared" si="1"/>
        <v>0</v>
      </c>
      <c r="N33" s="175"/>
    </row>
    <row r="34" spans="1:14" ht="12.75">
      <c r="A34" s="174">
        <f t="shared" si="3"/>
        <v>43029</v>
      </c>
      <c r="B34" s="159" t="str">
        <f>VLOOKUP(WEEKDAY(A34,1),גיליון1!$A$3:$B$9,2,0)</f>
        <v>Saturday</v>
      </c>
      <c r="C34" s="169"/>
      <c r="D34" s="113"/>
      <c r="E34" s="169"/>
      <c r="F34" s="113"/>
      <c r="G34" s="170"/>
      <c r="H34" s="171"/>
      <c r="I34" s="160">
        <f t="shared" si="2"/>
        <v>0</v>
      </c>
      <c r="J34" s="172"/>
      <c r="K34" s="160">
        <f t="shared" si="0"/>
        <v>0</v>
      </c>
      <c r="L34" s="171"/>
      <c r="M34" s="160">
        <f t="shared" si="1"/>
        <v>0</v>
      </c>
      <c r="N34" s="175"/>
    </row>
    <row r="35" spans="1:14" ht="12.75">
      <c r="A35" s="168">
        <f t="shared" si="3"/>
        <v>43030</v>
      </c>
      <c r="B35" s="103" t="str">
        <f>VLOOKUP(WEEKDAY(A35,1),גיליון1!$A$3:$B$9,2,0)</f>
        <v>Sunday</v>
      </c>
      <c r="C35" s="169"/>
      <c r="D35" s="113"/>
      <c r="E35" s="169"/>
      <c r="F35" s="113"/>
      <c r="G35" s="170"/>
      <c r="H35" s="171"/>
      <c r="I35" s="105">
        <f t="shared" si="2"/>
        <v>0</v>
      </c>
      <c r="J35" s="172"/>
      <c r="K35" s="105">
        <f t="shared" si="0"/>
        <v>0</v>
      </c>
      <c r="L35" s="171"/>
      <c r="M35" s="105">
        <f t="shared" si="1"/>
        <v>0</v>
      </c>
      <c r="N35" s="173"/>
    </row>
    <row r="36" spans="1:14" ht="12.75">
      <c r="A36" s="168">
        <f t="shared" si="3"/>
        <v>43031</v>
      </c>
      <c r="B36" s="103" t="str">
        <f>VLOOKUP(WEEKDAY(A36,1),גיליון1!$A$3:$B$9,2,0)</f>
        <v>Monday</v>
      </c>
      <c r="C36" s="169"/>
      <c r="D36" s="113"/>
      <c r="E36" s="169"/>
      <c r="F36" s="113"/>
      <c r="G36" s="170"/>
      <c r="H36" s="171"/>
      <c r="I36" s="105">
        <f t="shared" si="2"/>
        <v>0</v>
      </c>
      <c r="J36" s="172"/>
      <c r="K36" s="105">
        <f t="shared" si="0"/>
        <v>0</v>
      </c>
      <c r="L36" s="171"/>
      <c r="M36" s="105">
        <f t="shared" si="1"/>
        <v>0</v>
      </c>
      <c r="N36" s="173"/>
    </row>
    <row r="37" spans="1:14" ht="12.75">
      <c r="A37" s="168">
        <f t="shared" si="3"/>
        <v>43032</v>
      </c>
      <c r="B37" s="103" t="str">
        <f>VLOOKUP(WEEKDAY(A37,1),גיליון1!$A$3:$B$9,2,0)</f>
        <v>Tuesday</v>
      </c>
      <c r="C37" s="169"/>
      <c r="D37" s="113"/>
      <c r="E37" s="169"/>
      <c r="F37" s="113"/>
      <c r="G37" s="170"/>
      <c r="H37" s="171"/>
      <c r="I37" s="105">
        <f t="shared" si="2"/>
        <v>0</v>
      </c>
      <c r="J37" s="172"/>
      <c r="K37" s="105">
        <f t="shared" si="0"/>
        <v>0</v>
      </c>
      <c r="L37" s="171"/>
      <c r="M37" s="105">
        <f t="shared" si="1"/>
        <v>0</v>
      </c>
      <c r="N37" s="173"/>
    </row>
    <row r="38" spans="1:14" ht="12.75">
      <c r="A38" s="168">
        <f t="shared" si="3"/>
        <v>43033</v>
      </c>
      <c r="B38" s="103" t="str">
        <f>VLOOKUP(WEEKDAY(A38,1),גיליון1!$A$3:$B$9,2,0)</f>
        <v>Wednesday</v>
      </c>
      <c r="C38" s="169"/>
      <c r="D38" s="113"/>
      <c r="E38" s="169"/>
      <c r="F38" s="113"/>
      <c r="G38" s="170"/>
      <c r="H38" s="171"/>
      <c r="I38" s="105">
        <f t="shared" si="2"/>
        <v>0</v>
      </c>
      <c r="J38" s="172"/>
      <c r="K38" s="105">
        <f t="shared" si="0"/>
        <v>0</v>
      </c>
      <c r="L38" s="171"/>
      <c r="M38" s="105">
        <f t="shared" si="1"/>
        <v>0</v>
      </c>
      <c r="N38" s="173"/>
    </row>
    <row r="39" spans="1:14" ht="12.75">
      <c r="A39" s="168">
        <f t="shared" si="3"/>
        <v>43034</v>
      </c>
      <c r="B39" s="103" t="str">
        <f>VLOOKUP(WEEKDAY(A39,1),גיליון1!$A$3:$B$9,2,0)</f>
        <v>Thursday</v>
      </c>
      <c r="C39" s="169"/>
      <c r="D39" s="113"/>
      <c r="E39" s="169"/>
      <c r="F39" s="113"/>
      <c r="G39" s="170"/>
      <c r="H39" s="171"/>
      <c r="I39" s="105">
        <f t="shared" si="2"/>
        <v>0</v>
      </c>
      <c r="J39" s="172"/>
      <c r="K39" s="105">
        <f t="shared" si="0"/>
        <v>0</v>
      </c>
      <c r="L39" s="171"/>
      <c r="M39" s="105">
        <f t="shared" si="1"/>
        <v>0</v>
      </c>
      <c r="N39" s="173"/>
    </row>
    <row r="40" spans="1:14" ht="12.75">
      <c r="A40" s="174">
        <f t="shared" si="3"/>
        <v>43035</v>
      </c>
      <c r="B40" s="159" t="str">
        <f>VLOOKUP(WEEKDAY(A40,1),גיליון1!$A$3:$B$9,2,0)</f>
        <v>Friday</v>
      </c>
      <c r="C40" s="169"/>
      <c r="D40" s="113"/>
      <c r="E40" s="169"/>
      <c r="F40" s="113"/>
      <c r="G40" s="170"/>
      <c r="H40" s="171"/>
      <c r="I40" s="160">
        <f t="shared" si="2"/>
        <v>0</v>
      </c>
      <c r="J40" s="172"/>
      <c r="K40" s="160">
        <f t="shared" si="0"/>
        <v>0</v>
      </c>
      <c r="L40" s="171"/>
      <c r="M40" s="160">
        <f t="shared" si="1"/>
        <v>0</v>
      </c>
      <c r="N40" s="175"/>
    </row>
    <row r="41" spans="1:14" ht="12.75">
      <c r="A41" s="174">
        <f t="shared" si="3"/>
        <v>43036</v>
      </c>
      <c r="B41" s="159" t="str">
        <f>VLOOKUP(WEEKDAY(A41,1),גיליון1!$A$3:$B$9,2,0)</f>
        <v>Saturday</v>
      </c>
      <c r="C41" s="169"/>
      <c r="D41" s="113"/>
      <c r="E41" s="169"/>
      <c r="F41" s="113"/>
      <c r="G41" s="170"/>
      <c r="H41" s="171"/>
      <c r="I41" s="160">
        <f t="shared" si="2"/>
        <v>0</v>
      </c>
      <c r="J41" s="172"/>
      <c r="K41" s="160">
        <f t="shared" si="0"/>
        <v>0</v>
      </c>
      <c r="L41" s="171"/>
      <c r="M41" s="160">
        <f t="shared" si="1"/>
        <v>0</v>
      </c>
      <c r="N41" s="175"/>
    </row>
    <row r="42" spans="1:14" ht="12.75">
      <c r="A42" s="168">
        <f t="shared" si="3"/>
        <v>43037</v>
      </c>
      <c r="B42" s="103" t="str">
        <f>VLOOKUP(WEEKDAY(A42,1),גיליון1!$A$3:$B$9,2,0)</f>
        <v>Sunday</v>
      </c>
      <c r="C42" s="169"/>
      <c r="D42" s="113"/>
      <c r="E42" s="169"/>
      <c r="F42" s="113"/>
      <c r="G42" s="170"/>
      <c r="H42" s="171"/>
      <c r="I42" s="105">
        <f t="shared" si="2"/>
        <v>0</v>
      </c>
      <c r="J42" s="172"/>
      <c r="K42" s="105">
        <f t="shared" si="0"/>
        <v>0</v>
      </c>
      <c r="L42" s="171"/>
      <c r="M42" s="105">
        <f t="shared" si="1"/>
        <v>0</v>
      </c>
      <c r="N42" s="173"/>
    </row>
    <row r="43" spans="1:14" ht="12.75">
      <c r="A43" s="168">
        <f t="shared" si="3"/>
        <v>43038</v>
      </c>
      <c r="B43" s="103" t="str">
        <f>VLOOKUP(WEEKDAY(A43,1),גיליון1!$A$3:$B$9,2,0)</f>
        <v>Monday</v>
      </c>
      <c r="C43" s="169"/>
      <c r="D43" s="113"/>
      <c r="E43" s="169"/>
      <c r="F43" s="113"/>
      <c r="G43" s="170"/>
      <c r="H43" s="171"/>
      <c r="I43" s="105">
        <f t="shared" si="2"/>
        <v>0</v>
      </c>
      <c r="J43" s="172"/>
      <c r="K43" s="105">
        <f t="shared" si="0"/>
        <v>0</v>
      </c>
      <c r="L43" s="171"/>
      <c r="M43" s="105">
        <f t="shared" si="1"/>
        <v>0</v>
      </c>
      <c r="N43" s="173"/>
    </row>
    <row r="44" spans="1:14" ht="13.5" thickBot="1">
      <c r="A44" s="168">
        <f>+A43+1</f>
        <v>43039</v>
      </c>
      <c r="B44" s="103" t="str">
        <f>VLOOKUP(WEEKDAY(A44,1),גיליון1!$A$3:$B$9,2,0)</f>
        <v>Tuesday</v>
      </c>
      <c r="C44" s="169"/>
      <c r="D44" s="113"/>
      <c r="E44" s="169"/>
      <c r="F44" s="113"/>
      <c r="G44" s="170"/>
      <c r="H44" s="171"/>
      <c r="I44" s="105">
        <f t="shared" si="2"/>
        <v>0</v>
      </c>
      <c r="J44" s="172"/>
      <c r="K44" s="105">
        <f t="shared" si="0"/>
        <v>0</v>
      </c>
      <c r="L44" s="171"/>
      <c r="M44" s="105">
        <f t="shared" si="1"/>
        <v>0</v>
      </c>
      <c r="N44" s="173"/>
    </row>
    <row r="45" spans="1:14" ht="13.5" thickBot="1">
      <c r="A45" s="229" t="s">
        <v>11</v>
      </c>
      <c r="B45" s="230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6" t="s">
        <v>34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</row>
    <row r="47" spans="1:14" ht="42" customHeight="1">
      <c r="A47" s="221" t="s">
        <v>25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30</v>
      </c>
      <c r="C50" s="225"/>
      <c r="D50" s="225"/>
      <c r="E50" s="225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32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6" t="s">
        <v>56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</row>
    <row r="55" spans="1:14" ht="12.75">
      <c r="A55" s="140"/>
      <c r="B55" s="87" t="s">
        <v>12</v>
      </c>
      <c r="C55" s="220"/>
      <c r="D55" s="220"/>
      <c r="E55" s="220"/>
      <c r="F55" s="94"/>
      <c r="G55" s="92"/>
      <c r="H55" s="92"/>
      <c r="I55" s="92"/>
      <c r="J55" s="78" t="s">
        <v>13</v>
      </c>
      <c r="K55" s="96"/>
      <c r="L55" s="78"/>
      <c r="M55" s="176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20"/>
      <c r="D57" s="220"/>
      <c r="E57" s="220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7"/>
      <c r="B58" s="178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7"/>
      <c r="B59" s="178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79"/>
    </row>
  </sheetData>
  <sheetProtection password="CC3D" sheet="1" formatColumns="0" selectLockedCells="1"/>
  <mergeCells count="28">
    <mergeCell ref="K4:M4"/>
    <mergeCell ref="K6:M6"/>
    <mergeCell ref="B54:N54"/>
    <mergeCell ref="J8:J12"/>
    <mergeCell ref="A1:N1"/>
    <mergeCell ref="C4:E4"/>
    <mergeCell ref="C6:E6"/>
    <mergeCell ref="N8:N12"/>
    <mergeCell ref="K8:K12"/>
    <mergeCell ref="L8:L9"/>
    <mergeCell ref="C57:E57"/>
    <mergeCell ref="A47:N47"/>
    <mergeCell ref="L10:L12"/>
    <mergeCell ref="A46:N46"/>
    <mergeCell ref="C50:E50"/>
    <mergeCell ref="C8:I8"/>
    <mergeCell ref="A45:B45"/>
    <mergeCell ref="M8:M12"/>
    <mergeCell ref="C55:E55"/>
    <mergeCell ref="I9:I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19">
      <selection activeCell="J28" sqref="J28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1.00390625" style="93" customWidth="1"/>
    <col min="12" max="12" width="11.57421875" style="93" customWidth="1"/>
    <col min="13" max="13" width="13.00390625" style="93" customWidth="1"/>
    <col min="14" max="16384" width="9.140625" style="93" customWidth="1"/>
  </cols>
  <sheetData>
    <row r="1" spans="1:14" ht="18.75" customHeight="1">
      <c r="A1" s="236" t="s">
        <v>71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ht="18">
      <c r="A2" s="68"/>
      <c r="B2" s="69" t="s">
        <v>0</v>
      </c>
      <c r="C2" s="107">
        <f>+A14</f>
        <v>43040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50</v>
      </c>
      <c r="C4" s="207" t="str">
        <f>'total year'!C4:E4</f>
        <v>Tel Aviv University </v>
      </c>
      <c r="D4" s="207"/>
      <c r="E4" s="207"/>
      <c r="F4" s="74"/>
      <c r="G4" s="75"/>
      <c r="H4" s="69" t="s">
        <v>42</v>
      </c>
      <c r="I4" s="72"/>
      <c r="J4" s="78"/>
      <c r="K4" s="207">
        <f>IF('total year'!I4=0,"",'total year'!I4)</f>
      </c>
      <c r="L4" s="207"/>
      <c r="M4" s="207"/>
      <c r="N4" s="92"/>
      <c r="O4" s="59" t="s">
        <v>35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43</v>
      </c>
      <c r="Q5" s="60"/>
    </row>
    <row r="6" spans="1:15" ht="18">
      <c r="A6" s="74"/>
      <c r="B6" s="69" t="s">
        <v>1</v>
      </c>
      <c r="C6" s="237" t="str">
        <f>IF('total year'!C6:E6=0," ",'total year'!C6:E6)</f>
        <v> </v>
      </c>
      <c r="D6" s="237"/>
      <c r="E6" s="237"/>
      <c r="F6" s="77"/>
      <c r="G6" s="78"/>
      <c r="H6" s="69" t="s">
        <v>41</v>
      </c>
      <c r="I6" s="72"/>
      <c r="J6" s="78"/>
      <c r="K6" s="207">
        <f>IF('total year'!I6=0,"",'total year'!I6)</f>
      </c>
      <c r="L6" s="207"/>
      <c r="M6" s="207"/>
      <c r="N6" s="78"/>
      <c r="O6" s="60" t="s">
        <v>44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6" t="s">
        <v>2</v>
      </c>
      <c r="D8" s="226"/>
      <c r="E8" s="226"/>
      <c r="F8" s="226"/>
      <c r="G8" s="227"/>
      <c r="H8" s="228"/>
      <c r="I8" s="228"/>
      <c r="J8" s="234" t="s">
        <v>37</v>
      </c>
      <c r="K8" s="234" t="s">
        <v>39</v>
      </c>
      <c r="L8" s="238" t="s">
        <v>31</v>
      </c>
      <c r="M8" s="231" t="s">
        <v>38</v>
      </c>
      <c r="N8" s="231" t="s">
        <v>17</v>
      </c>
    </row>
    <row r="9" spans="1:14" ht="12.75" customHeight="1" thickBot="1">
      <c r="A9" s="97"/>
      <c r="B9" s="100"/>
      <c r="C9" s="214"/>
      <c r="D9" s="215"/>
      <c r="E9" s="214"/>
      <c r="F9" s="215"/>
      <c r="G9" s="114"/>
      <c r="H9" s="117"/>
      <c r="I9" s="232" t="s">
        <v>21</v>
      </c>
      <c r="J9" s="235"/>
      <c r="K9" s="223"/>
      <c r="L9" s="239"/>
      <c r="M9" s="224"/>
      <c r="N9" s="224"/>
    </row>
    <row r="10" spans="1:15" ht="12.75" customHeight="1">
      <c r="A10" s="127"/>
      <c r="B10" s="101" t="s">
        <v>3</v>
      </c>
      <c r="C10" s="216" t="s">
        <v>27</v>
      </c>
      <c r="D10" s="217"/>
      <c r="E10" s="216" t="s">
        <v>28</v>
      </c>
      <c r="F10" s="217"/>
      <c r="G10" s="128" t="s">
        <v>24</v>
      </c>
      <c r="H10" s="127" t="s">
        <v>40</v>
      </c>
      <c r="I10" s="233"/>
      <c r="J10" s="235"/>
      <c r="K10" s="223"/>
      <c r="L10" s="222" t="s">
        <v>51</v>
      </c>
      <c r="M10" s="224"/>
      <c r="N10" s="224"/>
      <c r="O10" s="59" t="s">
        <v>35</v>
      </c>
    </row>
    <row r="11" spans="1:15" ht="14.25" customHeight="1">
      <c r="A11" s="98"/>
      <c r="B11" s="102" t="s">
        <v>49</v>
      </c>
      <c r="C11" s="218" t="str">
        <f>IF('total year'!C11=0," ",'total year'!C11)</f>
        <v> </v>
      </c>
      <c r="D11" s="219"/>
      <c r="E11" s="218" t="str">
        <f>IF('total year'!D11=0," ",'total year'!D11)</f>
        <v> </v>
      </c>
      <c r="F11" s="219"/>
      <c r="G11" s="115" t="str">
        <f>IF('total year'!E11=0," ",'total year'!E11)</f>
        <v> </v>
      </c>
      <c r="H11" s="104" t="str">
        <f>IF('total year'!F11=0," ",'total year'!F11)</f>
        <v> </v>
      </c>
      <c r="I11" s="233"/>
      <c r="J11" s="235"/>
      <c r="K11" s="223"/>
      <c r="L11" s="223"/>
      <c r="M11" s="224"/>
      <c r="N11" s="224"/>
      <c r="O11" s="60" t="s">
        <v>45</v>
      </c>
    </row>
    <row r="12" spans="1:15" ht="17.25" customHeight="1">
      <c r="A12" s="98"/>
      <c r="B12" s="102" t="s">
        <v>55</v>
      </c>
      <c r="C12" s="218" t="str">
        <f>IF('total year'!C12=0," ",'total year'!C12)</f>
        <v> </v>
      </c>
      <c r="D12" s="219"/>
      <c r="E12" s="218" t="str">
        <f>IF('total year'!D12=0," ",'total year'!D12)</f>
        <v> </v>
      </c>
      <c r="F12" s="219"/>
      <c r="G12" s="115" t="str">
        <f>IF('total year'!E12=0," ",'total year'!E12)</f>
        <v> </v>
      </c>
      <c r="H12" s="104" t="str">
        <f>IF('total year'!F12=0," ",'total year'!F12)</f>
        <v> </v>
      </c>
      <c r="I12" s="233"/>
      <c r="J12" s="235"/>
      <c r="K12" s="223"/>
      <c r="L12" s="224"/>
      <c r="M12" s="224"/>
      <c r="N12" s="224"/>
      <c r="O12" s="60" t="s">
        <v>46</v>
      </c>
    </row>
    <row r="13" spans="1:15" ht="17.25" customHeight="1" thickBot="1">
      <c r="A13" s="152"/>
      <c r="B13" s="153"/>
      <c r="C13" s="154" t="s">
        <v>58</v>
      </c>
      <c r="D13" s="155" t="s">
        <v>59</v>
      </c>
      <c r="E13" s="154" t="s">
        <v>58</v>
      </c>
      <c r="F13" s="155" t="s">
        <v>59</v>
      </c>
      <c r="G13" s="156" t="s">
        <v>58</v>
      </c>
      <c r="H13" s="157" t="s">
        <v>58</v>
      </c>
      <c r="I13" s="158" t="s">
        <v>58</v>
      </c>
      <c r="J13" s="158" t="s">
        <v>58</v>
      </c>
      <c r="K13" s="158" t="s">
        <v>58</v>
      </c>
      <c r="L13" s="158" t="s">
        <v>58</v>
      </c>
      <c r="M13" s="158" t="s">
        <v>58</v>
      </c>
      <c r="N13" s="152"/>
      <c r="O13" s="60"/>
    </row>
    <row r="14" spans="1:16" ht="12.75">
      <c r="A14" s="161">
        <v>43040</v>
      </c>
      <c r="B14" s="149" t="str">
        <f>VLOOKUP(WEEKDAY(A14,1),גיליון1!$A$3:$B$9,2,0)</f>
        <v>Wednesday</v>
      </c>
      <c r="C14" s="162"/>
      <c r="D14" s="150"/>
      <c r="E14" s="162"/>
      <c r="F14" s="150"/>
      <c r="G14" s="163"/>
      <c r="H14" s="164"/>
      <c r="I14" s="151">
        <f>+H14+G14+E14+C14</f>
        <v>0</v>
      </c>
      <c r="J14" s="165"/>
      <c r="K14" s="151">
        <f aca="true" t="shared" si="0" ref="K14:K43">+J14+I14</f>
        <v>0</v>
      </c>
      <c r="L14" s="164"/>
      <c r="M14" s="151">
        <f aca="true" t="shared" si="1" ref="M14:M43">+L14+K14</f>
        <v>0</v>
      </c>
      <c r="N14" s="166"/>
      <c r="P14" s="167"/>
    </row>
    <row r="15" spans="1:14" ht="12.75">
      <c r="A15" s="168">
        <f>+A14+1</f>
        <v>43041</v>
      </c>
      <c r="B15" s="103" t="str">
        <f>VLOOKUP(WEEKDAY(A15,1),גיליון1!$A$3:$B$9,2,0)</f>
        <v>Thursday</v>
      </c>
      <c r="C15" s="169"/>
      <c r="D15" s="113"/>
      <c r="E15" s="169"/>
      <c r="F15" s="113"/>
      <c r="G15" s="170"/>
      <c r="H15" s="171"/>
      <c r="I15" s="105">
        <f aca="true" t="shared" si="2" ref="I15:I44">+H15+G15+E15+C15</f>
        <v>0</v>
      </c>
      <c r="J15" s="172"/>
      <c r="K15" s="105">
        <f t="shared" si="0"/>
        <v>0</v>
      </c>
      <c r="L15" s="171"/>
      <c r="M15" s="105">
        <f t="shared" si="1"/>
        <v>0</v>
      </c>
      <c r="N15" s="173"/>
    </row>
    <row r="16" spans="1:14" ht="12.75">
      <c r="A16" s="174">
        <f aca="true" t="shared" si="3" ref="A16:A43">+A15+1</f>
        <v>43042</v>
      </c>
      <c r="B16" s="159" t="str">
        <f>VLOOKUP(WEEKDAY(A16,1),גיליון1!$A$3:$B$9,2,0)</f>
        <v>Friday</v>
      </c>
      <c r="C16" s="169"/>
      <c r="D16" s="113"/>
      <c r="E16" s="169"/>
      <c r="F16" s="113"/>
      <c r="G16" s="170"/>
      <c r="H16" s="171"/>
      <c r="I16" s="160">
        <f t="shared" si="2"/>
        <v>0</v>
      </c>
      <c r="J16" s="172"/>
      <c r="K16" s="160">
        <f t="shared" si="0"/>
        <v>0</v>
      </c>
      <c r="L16" s="171"/>
      <c r="M16" s="160">
        <f t="shared" si="1"/>
        <v>0</v>
      </c>
      <c r="N16" s="175"/>
    </row>
    <row r="17" spans="1:15" ht="15">
      <c r="A17" s="174">
        <f t="shared" si="3"/>
        <v>43043</v>
      </c>
      <c r="B17" s="159" t="str">
        <f>VLOOKUP(WEEKDAY(A17,1),גיליון1!$A$3:$B$9,2,0)</f>
        <v>Saturday</v>
      </c>
      <c r="C17" s="169"/>
      <c r="D17" s="113"/>
      <c r="E17" s="169"/>
      <c r="F17" s="113"/>
      <c r="G17" s="170"/>
      <c r="H17" s="171"/>
      <c r="I17" s="160">
        <f t="shared" si="2"/>
        <v>0</v>
      </c>
      <c r="J17" s="172"/>
      <c r="K17" s="160">
        <f t="shared" si="0"/>
        <v>0</v>
      </c>
      <c r="L17" s="171"/>
      <c r="M17" s="160">
        <f t="shared" si="1"/>
        <v>0</v>
      </c>
      <c r="N17" s="175"/>
      <c r="O17" s="59" t="s">
        <v>73</v>
      </c>
    </row>
    <row r="18" spans="1:15" ht="15">
      <c r="A18" s="168">
        <f t="shared" si="3"/>
        <v>43044</v>
      </c>
      <c r="B18" s="103" t="str">
        <f>VLOOKUP(WEEKDAY(A18,1),גיליון1!$A$3:$B$9,2,0)</f>
        <v>Sunday</v>
      </c>
      <c r="C18" s="169"/>
      <c r="D18" s="113"/>
      <c r="E18" s="169"/>
      <c r="F18" s="113"/>
      <c r="G18" s="170"/>
      <c r="H18" s="171"/>
      <c r="I18" s="105">
        <f t="shared" si="2"/>
        <v>0</v>
      </c>
      <c r="J18" s="172"/>
      <c r="K18" s="105">
        <f t="shared" si="0"/>
        <v>0</v>
      </c>
      <c r="L18" s="171"/>
      <c r="M18" s="105">
        <f t="shared" si="1"/>
        <v>0</v>
      </c>
      <c r="N18" s="173"/>
      <c r="O18" s="59" t="s">
        <v>74</v>
      </c>
    </row>
    <row r="19" spans="1:15" ht="15">
      <c r="A19" s="168">
        <f t="shared" si="3"/>
        <v>43045</v>
      </c>
      <c r="B19" s="103" t="str">
        <f>VLOOKUP(WEEKDAY(A19,1),גיליון1!$A$3:$B$9,2,0)</f>
        <v>Monday</v>
      </c>
      <c r="C19" s="169"/>
      <c r="D19" s="113"/>
      <c r="E19" s="169"/>
      <c r="F19" s="113"/>
      <c r="G19" s="170"/>
      <c r="H19" s="171"/>
      <c r="I19" s="105">
        <f t="shared" si="2"/>
        <v>0</v>
      </c>
      <c r="J19" s="172"/>
      <c r="K19" s="105">
        <f t="shared" si="0"/>
        <v>0</v>
      </c>
      <c r="L19" s="171"/>
      <c r="M19" s="105">
        <f t="shared" si="1"/>
        <v>0</v>
      </c>
      <c r="N19" s="173"/>
      <c r="O19" s="59" t="s">
        <v>72</v>
      </c>
    </row>
    <row r="20" spans="1:14" ht="12.75">
      <c r="A20" s="168">
        <f t="shared" si="3"/>
        <v>43046</v>
      </c>
      <c r="B20" s="103" t="str">
        <f>VLOOKUP(WEEKDAY(A20,1),גיליון1!$A$3:$B$9,2,0)</f>
        <v>Tuesday</v>
      </c>
      <c r="C20" s="169"/>
      <c r="D20" s="113"/>
      <c r="E20" s="169"/>
      <c r="F20" s="113"/>
      <c r="G20" s="170"/>
      <c r="H20" s="171"/>
      <c r="I20" s="105">
        <f t="shared" si="2"/>
        <v>0</v>
      </c>
      <c r="J20" s="172"/>
      <c r="K20" s="105">
        <f t="shared" si="0"/>
        <v>0</v>
      </c>
      <c r="L20" s="171"/>
      <c r="M20" s="105">
        <f t="shared" si="1"/>
        <v>0</v>
      </c>
      <c r="N20" s="173"/>
    </row>
    <row r="21" spans="1:14" ht="12.75">
      <c r="A21" s="168">
        <f t="shared" si="3"/>
        <v>43047</v>
      </c>
      <c r="B21" s="103" t="str">
        <f>VLOOKUP(WEEKDAY(A21,1),גיליון1!$A$3:$B$9,2,0)</f>
        <v>Wednesday</v>
      </c>
      <c r="C21" s="169"/>
      <c r="D21" s="113"/>
      <c r="E21" s="169"/>
      <c r="F21" s="113"/>
      <c r="G21" s="170"/>
      <c r="H21" s="171"/>
      <c r="I21" s="105">
        <f t="shared" si="2"/>
        <v>0</v>
      </c>
      <c r="J21" s="172"/>
      <c r="K21" s="105">
        <f t="shared" si="0"/>
        <v>0</v>
      </c>
      <c r="L21" s="171"/>
      <c r="M21" s="105">
        <f t="shared" si="1"/>
        <v>0</v>
      </c>
      <c r="N21" s="173"/>
    </row>
    <row r="22" spans="1:14" ht="12.75">
      <c r="A22" s="168">
        <f t="shared" si="3"/>
        <v>43048</v>
      </c>
      <c r="B22" s="103" t="str">
        <f>VLOOKUP(WEEKDAY(A22,1),גיליון1!$A$3:$B$9,2,0)</f>
        <v>Thursday</v>
      </c>
      <c r="C22" s="169"/>
      <c r="D22" s="113"/>
      <c r="E22" s="169"/>
      <c r="F22" s="113"/>
      <c r="G22" s="170"/>
      <c r="H22" s="171"/>
      <c r="I22" s="105">
        <f t="shared" si="2"/>
        <v>0</v>
      </c>
      <c r="J22" s="172"/>
      <c r="K22" s="105">
        <f t="shared" si="0"/>
        <v>0</v>
      </c>
      <c r="L22" s="171"/>
      <c r="M22" s="105">
        <f t="shared" si="1"/>
        <v>0</v>
      </c>
      <c r="N22" s="173"/>
    </row>
    <row r="23" spans="1:14" ht="12.75">
      <c r="A23" s="174">
        <f t="shared" si="3"/>
        <v>43049</v>
      </c>
      <c r="B23" s="159" t="str">
        <f>VLOOKUP(WEEKDAY(A23,1),גיליון1!$A$3:$B$9,2,0)</f>
        <v>Friday</v>
      </c>
      <c r="C23" s="169"/>
      <c r="D23" s="113"/>
      <c r="E23" s="169"/>
      <c r="F23" s="113"/>
      <c r="G23" s="170"/>
      <c r="H23" s="171"/>
      <c r="I23" s="160">
        <f t="shared" si="2"/>
        <v>0</v>
      </c>
      <c r="J23" s="172"/>
      <c r="K23" s="160">
        <f t="shared" si="0"/>
        <v>0</v>
      </c>
      <c r="L23" s="171"/>
      <c r="M23" s="160">
        <f t="shared" si="1"/>
        <v>0</v>
      </c>
      <c r="N23" s="175"/>
    </row>
    <row r="24" spans="1:14" ht="12.75">
      <c r="A24" s="174">
        <f t="shared" si="3"/>
        <v>43050</v>
      </c>
      <c r="B24" s="159" t="str">
        <f>VLOOKUP(WEEKDAY(A24,1),גיליון1!$A$3:$B$9,2,0)</f>
        <v>Saturday</v>
      </c>
      <c r="C24" s="169"/>
      <c r="D24" s="113"/>
      <c r="E24" s="169"/>
      <c r="F24" s="113"/>
      <c r="G24" s="170"/>
      <c r="H24" s="171"/>
      <c r="I24" s="160">
        <f t="shared" si="2"/>
        <v>0</v>
      </c>
      <c r="J24" s="172"/>
      <c r="K24" s="160">
        <f t="shared" si="0"/>
        <v>0</v>
      </c>
      <c r="L24" s="171"/>
      <c r="M24" s="160">
        <f t="shared" si="1"/>
        <v>0</v>
      </c>
      <c r="N24" s="175"/>
    </row>
    <row r="25" spans="1:14" ht="12.75">
      <c r="A25" s="168">
        <f t="shared" si="3"/>
        <v>43051</v>
      </c>
      <c r="B25" s="103" t="str">
        <f>VLOOKUP(WEEKDAY(A25,1),גיליון1!$A$3:$B$9,2,0)</f>
        <v>Sunday</v>
      </c>
      <c r="C25" s="169"/>
      <c r="D25" s="113"/>
      <c r="E25" s="169"/>
      <c r="F25" s="113"/>
      <c r="G25" s="170"/>
      <c r="H25" s="171"/>
      <c r="I25" s="105">
        <f t="shared" si="2"/>
        <v>0</v>
      </c>
      <c r="J25" s="172"/>
      <c r="K25" s="105">
        <f t="shared" si="0"/>
        <v>0</v>
      </c>
      <c r="L25" s="171"/>
      <c r="M25" s="105">
        <f t="shared" si="1"/>
        <v>0</v>
      </c>
      <c r="N25" s="173"/>
    </row>
    <row r="26" spans="1:14" ht="12.75">
      <c r="A26" s="168">
        <f t="shared" si="3"/>
        <v>43052</v>
      </c>
      <c r="B26" s="103" t="str">
        <f>VLOOKUP(WEEKDAY(A26,1),גיליון1!$A$3:$B$9,2,0)</f>
        <v>Monday</v>
      </c>
      <c r="C26" s="169"/>
      <c r="D26" s="113"/>
      <c r="E26" s="169"/>
      <c r="F26" s="113"/>
      <c r="G26" s="170"/>
      <c r="H26" s="171"/>
      <c r="I26" s="105">
        <f t="shared" si="2"/>
        <v>0</v>
      </c>
      <c r="J26" s="172"/>
      <c r="K26" s="105">
        <f t="shared" si="0"/>
        <v>0</v>
      </c>
      <c r="L26" s="171"/>
      <c r="M26" s="105">
        <f t="shared" si="1"/>
        <v>0</v>
      </c>
      <c r="N26" s="173"/>
    </row>
    <row r="27" spans="1:14" ht="12.75">
      <c r="A27" s="168">
        <f t="shared" si="3"/>
        <v>43053</v>
      </c>
      <c r="B27" s="103" t="str">
        <f>VLOOKUP(WEEKDAY(A27,1),גיליון1!$A$3:$B$9,2,0)</f>
        <v>Tuesday</v>
      </c>
      <c r="C27" s="169"/>
      <c r="D27" s="113"/>
      <c r="E27" s="169"/>
      <c r="F27" s="113"/>
      <c r="G27" s="170"/>
      <c r="H27" s="171"/>
      <c r="I27" s="105">
        <f t="shared" si="2"/>
        <v>0</v>
      </c>
      <c r="J27" s="172"/>
      <c r="K27" s="105">
        <f t="shared" si="0"/>
        <v>0</v>
      </c>
      <c r="L27" s="171"/>
      <c r="M27" s="105">
        <f t="shared" si="1"/>
        <v>0</v>
      </c>
      <c r="N27" s="173"/>
    </row>
    <row r="28" spans="1:14" ht="12.75">
      <c r="A28" s="168">
        <f t="shared" si="3"/>
        <v>43054</v>
      </c>
      <c r="B28" s="103" t="str">
        <f>VLOOKUP(WEEKDAY(A28,1),גיליון1!$A$3:$B$9,2,0)</f>
        <v>Wednesday</v>
      </c>
      <c r="C28" s="169"/>
      <c r="D28" s="113"/>
      <c r="E28" s="169"/>
      <c r="F28" s="113"/>
      <c r="G28" s="170"/>
      <c r="H28" s="171"/>
      <c r="I28" s="105">
        <f t="shared" si="2"/>
        <v>0</v>
      </c>
      <c r="J28" s="172"/>
      <c r="K28" s="105">
        <f t="shared" si="0"/>
        <v>0</v>
      </c>
      <c r="L28" s="171"/>
      <c r="M28" s="105">
        <f t="shared" si="1"/>
        <v>0</v>
      </c>
      <c r="N28" s="173"/>
    </row>
    <row r="29" spans="1:14" ht="12.75">
      <c r="A29" s="168">
        <f t="shared" si="3"/>
        <v>43055</v>
      </c>
      <c r="B29" s="103" t="str">
        <f>VLOOKUP(WEEKDAY(A29,1),גיליון1!$A$3:$B$9,2,0)</f>
        <v>Thursday</v>
      </c>
      <c r="C29" s="169"/>
      <c r="D29" s="113"/>
      <c r="E29" s="169"/>
      <c r="F29" s="113"/>
      <c r="G29" s="170"/>
      <c r="H29" s="171"/>
      <c r="I29" s="105">
        <f t="shared" si="2"/>
        <v>0</v>
      </c>
      <c r="J29" s="172"/>
      <c r="K29" s="105">
        <f t="shared" si="0"/>
        <v>0</v>
      </c>
      <c r="L29" s="171"/>
      <c r="M29" s="105">
        <f t="shared" si="1"/>
        <v>0</v>
      </c>
      <c r="N29" s="173"/>
    </row>
    <row r="30" spans="1:14" ht="12.75">
      <c r="A30" s="174">
        <f t="shared" si="3"/>
        <v>43056</v>
      </c>
      <c r="B30" s="159" t="str">
        <f>VLOOKUP(WEEKDAY(A30,1),גיליון1!$A$3:$B$9,2,0)</f>
        <v>Friday</v>
      </c>
      <c r="C30" s="169"/>
      <c r="D30" s="113"/>
      <c r="E30" s="169"/>
      <c r="F30" s="113"/>
      <c r="G30" s="170"/>
      <c r="H30" s="171"/>
      <c r="I30" s="160">
        <f t="shared" si="2"/>
        <v>0</v>
      </c>
      <c r="J30" s="172"/>
      <c r="K30" s="160">
        <f t="shared" si="0"/>
        <v>0</v>
      </c>
      <c r="L30" s="171"/>
      <c r="M30" s="160">
        <f t="shared" si="1"/>
        <v>0</v>
      </c>
      <c r="N30" s="175"/>
    </row>
    <row r="31" spans="1:14" ht="12.75">
      <c r="A31" s="174">
        <f t="shared" si="3"/>
        <v>43057</v>
      </c>
      <c r="B31" s="159" t="str">
        <f>VLOOKUP(WEEKDAY(A31,1),גיליון1!$A$3:$B$9,2,0)</f>
        <v>Saturday</v>
      </c>
      <c r="C31" s="169"/>
      <c r="D31" s="113"/>
      <c r="E31" s="169"/>
      <c r="F31" s="113"/>
      <c r="G31" s="170"/>
      <c r="H31" s="171"/>
      <c r="I31" s="160">
        <f t="shared" si="2"/>
        <v>0</v>
      </c>
      <c r="J31" s="172"/>
      <c r="K31" s="160">
        <f t="shared" si="0"/>
        <v>0</v>
      </c>
      <c r="L31" s="171"/>
      <c r="M31" s="160">
        <f t="shared" si="1"/>
        <v>0</v>
      </c>
      <c r="N31" s="175"/>
    </row>
    <row r="32" spans="1:14" ht="12.75">
      <c r="A32" s="168">
        <f t="shared" si="3"/>
        <v>43058</v>
      </c>
      <c r="B32" s="103" t="str">
        <f>VLOOKUP(WEEKDAY(A32,1),גיליון1!$A$3:$B$9,2,0)</f>
        <v>Sunday</v>
      </c>
      <c r="C32" s="169"/>
      <c r="D32" s="113"/>
      <c r="E32" s="169"/>
      <c r="F32" s="113"/>
      <c r="G32" s="170"/>
      <c r="H32" s="171"/>
      <c r="I32" s="105">
        <f t="shared" si="2"/>
        <v>0</v>
      </c>
      <c r="J32" s="172"/>
      <c r="K32" s="105">
        <f t="shared" si="0"/>
        <v>0</v>
      </c>
      <c r="L32" s="171"/>
      <c r="M32" s="105">
        <f t="shared" si="1"/>
        <v>0</v>
      </c>
      <c r="N32" s="173"/>
    </row>
    <row r="33" spans="1:14" ht="12.75">
      <c r="A33" s="168">
        <f t="shared" si="3"/>
        <v>43059</v>
      </c>
      <c r="B33" s="103" t="str">
        <f>VLOOKUP(WEEKDAY(A33,1),גיליון1!$A$3:$B$9,2,0)</f>
        <v>Monday</v>
      </c>
      <c r="C33" s="169"/>
      <c r="D33" s="113"/>
      <c r="E33" s="169"/>
      <c r="F33" s="113"/>
      <c r="G33" s="170"/>
      <c r="H33" s="171"/>
      <c r="I33" s="105">
        <f t="shared" si="2"/>
        <v>0</v>
      </c>
      <c r="J33" s="172"/>
      <c r="K33" s="105">
        <f t="shared" si="0"/>
        <v>0</v>
      </c>
      <c r="L33" s="171"/>
      <c r="M33" s="105">
        <f t="shared" si="1"/>
        <v>0</v>
      </c>
      <c r="N33" s="173"/>
    </row>
    <row r="34" spans="1:14" ht="12.75">
      <c r="A34" s="168">
        <f t="shared" si="3"/>
        <v>43060</v>
      </c>
      <c r="B34" s="103" t="str">
        <f>VLOOKUP(WEEKDAY(A34,1),גיליון1!$A$3:$B$9,2,0)</f>
        <v>Tuesday</v>
      </c>
      <c r="C34" s="169"/>
      <c r="D34" s="113"/>
      <c r="E34" s="169"/>
      <c r="F34" s="113"/>
      <c r="G34" s="170"/>
      <c r="H34" s="171"/>
      <c r="I34" s="105">
        <f t="shared" si="2"/>
        <v>0</v>
      </c>
      <c r="J34" s="172"/>
      <c r="K34" s="105">
        <f t="shared" si="0"/>
        <v>0</v>
      </c>
      <c r="L34" s="171"/>
      <c r="M34" s="105">
        <f t="shared" si="1"/>
        <v>0</v>
      </c>
      <c r="N34" s="173"/>
    </row>
    <row r="35" spans="1:14" ht="12.75">
      <c r="A35" s="168">
        <f t="shared" si="3"/>
        <v>43061</v>
      </c>
      <c r="B35" s="103" t="str">
        <f>VLOOKUP(WEEKDAY(A35,1),גיליון1!$A$3:$B$9,2,0)</f>
        <v>Wednesday</v>
      </c>
      <c r="C35" s="169"/>
      <c r="D35" s="113"/>
      <c r="E35" s="169"/>
      <c r="F35" s="113"/>
      <c r="G35" s="170"/>
      <c r="H35" s="171"/>
      <c r="I35" s="105">
        <f t="shared" si="2"/>
        <v>0</v>
      </c>
      <c r="J35" s="172"/>
      <c r="K35" s="105">
        <f t="shared" si="0"/>
        <v>0</v>
      </c>
      <c r="L35" s="171"/>
      <c r="M35" s="105">
        <f t="shared" si="1"/>
        <v>0</v>
      </c>
      <c r="N35" s="173"/>
    </row>
    <row r="36" spans="1:14" ht="12.75">
      <c r="A36" s="168">
        <f t="shared" si="3"/>
        <v>43062</v>
      </c>
      <c r="B36" s="103" t="str">
        <f>VLOOKUP(WEEKDAY(A36,1),גיליון1!$A$3:$B$9,2,0)</f>
        <v>Thursday</v>
      </c>
      <c r="C36" s="169"/>
      <c r="D36" s="113"/>
      <c r="E36" s="169"/>
      <c r="F36" s="113"/>
      <c r="G36" s="170"/>
      <c r="H36" s="171"/>
      <c r="I36" s="105">
        <f t="shared" si="2"/>
        <v>0</v>
      </c>
      <c r="J36" s="172"/>
      <c r="K36" s="105">
        <f t="shared" si="0"/>
        <v>0</v>
      </c>
      <c r="L36" s="171"/>
      <c r="M36" s="105">
        <f t="shared" si="1"/>
        <v>0</v>
      </c>
      <c r="N36" s="173"/>
    </row>
    <row r="37" spans="1:14" ht="12.75">
      <c r="A37" s="174">
        <f t="shared" si="3"/>
        <v>43063</v>
      </c>
      <c r="B37" s="159" t="str">
        <f>VLOOKUP(WEEKDAY(A37,1),גיליון1!$A$3:$B$9,2,0)</f>
        <v>Friday</v>
      </c>
      <c r="C37" s="169"/>
      <c r="D37" s="113"/>
      <c r="E37" s="169"/>
      <c r="F37" s="113"/>
      <c r="G37" s="170"/>
      <c r="H37" s="171"/>
      <c r="I37" s="160">
        <f t="shared" si="2"/>
        <v>0</v>
      </c>
      <c r="J37" s="172"/>
      <c r="K37" s="160">
        <f t="shared" si="0"/>
        <v>0</v>
      </c>
      <c r="L37" s="171"/>
      <c r="M37" s="160">
        <f t="shared" si="1"/>
        <v>0</v>
      </c>
      <c r="N37" s="175"/>
    </row>
    <row r="38" spans="1:14" ht="12.75">
      <c r="A38" s="174">
        <f t="shared" si="3"/>
        <v>43064</v>
      </c>
      <c r="B38" s="159" t="str">
        <f>VLOOKUP(WEEKDAY(A38,1),גיליון1!$A$3:$B$9,2,0)</f>
        <v>Saturday</v>
      </c>
      <c r="C38" s="169"/>
      <c r="D38" s="113"/>
      <c r="E38" s="169"/>
      <c r="F38" s="113"/>
      <c r="G38" s="170"/>
      <c r="H38" s="171"/>
      <c r="I38" s="160">
        <f t="shared" si="2"/>
        <v>0</v>
      </c>
      <c r="J38" s="172"/>
      <c r="K38" s="160">
        <f t="shared" si="0"/>
        <v>0</v>
      </c>
      <c r="L38" s="171"/>
      <c r="M38" s="160">
        <f t="shared" si="1"/>
        <v>0</v>
      </c>
      <c r="N38" s="175"/>
    </row>
    <row r="39" spans="1:14" ht="12.75">
      <c r="A39" s="168">
        <f t="shared" si="3"/>
        <v>43065</v>
      </c>
      <c r="B39" s="103" t="str">
        <f>VLOOKUP(WEEKDAY(A39,1),גיליון1!$A$3:$B$9,2,0)</f>
        <v>Sunday</v>
      </c>
      <c r="C39" s="169"/>
      <c r="D39" s="113"/>
      <c r="E39" s="169"/>
      <c r="F39" s="113"/>
      <c r="G39" s="170"/>
      <c r="H39" s="171"/>
      <c r="I39" s="105">
        <f t="shared" si="2"/>
        <v>0</v>
      </c>
      <c r="J39" s="172"/>
      <c r="K39" s="105">
        <f t="shared" si="0"/>
        <v>0</v>
      </c>
      <c r="L39" s="171"/>
      <c r="M39" s="105">
        <f t="shared" si="1"/>
        <v>0</v>
      </c>
      <c r="N39" s="173"/>
    </row>
    <row r="40" spans="1:14" ht="12.75">
      <c r="A40" s="168">
        <f t="shared" si="3"/>
        <v>43066</v>
      </c>
      <c r="B40" s="103" t="str">
        <f>VLOOKUP(WEEKDAY(A40,1),גיליון1!$A$3:$B$9,2,0)</f>
        <v>Monday</v>
      </c>
      <c r="C40" s="169"/>
      <c r="D40" s="113"/>
      <c r="E40" s="169"/>
      <c r="F40" s="113"/>
      <c r="G40" s="170"/>
      <c r="H40" s="171"/>
      <c r="I40" s="105">
        <f t="shared" si="2"/>
        <v>0</v>
      </c>
      <c r="J40" s="172"/>
      <c r="K40" s="105">
        <f t="shared" si="0"/>
        <v>0</v>
      </c>
      <c r="L40" s="171"/>
      <c r="M40" s="105">
        <f t="shared" si="1"/>
        <v>0</v>
      </c>
      <c r="N40" s="173"/>
    </row>
    <row r="41" spans="1:14" ht="12.75">
      <c r="A41" s="168">
        <f t="shared" si="3"/>
        <v>43067</v>
      </c>
      <c r="B41" s="103" t="str">
        <f>VLOOKUP(WEEKDAY(A41,1),גיליון1!$A$3:$B$9,2,0)</f>
        <v>Tuesday</v>
      </c>
      <c r="C41" s="169"/>
      <c r="D41" s="113"/>
      <c r="E41" s="169"/>
      <c r="F41" s="113"/>
      <c r="G41" s="170"/>
      <c r="H41" s="171"/>
      <c r="I41" s="105">
        <f t="shared" si="2"/>
        <v>0</v>
      </c>
      <c r="J41" s="172"/>
      <c r="K41" s="105">
        <f t="shared" si="0"/>
        <v>0</v>
      </c>
      <c r="L41" s="171"/>
      <c r="M41" s="105">
        <f t="shared" si="1"/>
        <v>0</v>
      </c>
      <c r="N41" s="173"/>
    </row>
    <row r="42" spans="1:14" ht="12.75">
      <c r="A42" s="168">
        <f t="shared" si="3"/>
        <v>43068</v>
      </c>
      <c r="B42" s="103" t="str">
        <f>VLOOKUP(WEEKDAY(A42,1),גיליון1!$A$3:$B$9,2,0)</f>
        <v>Wednesday</v>
      </c>
      <c r="C42" s="169"/>
      <c r="D42" s="113"/>
      <c r="E42" s="169"/>
      <c r="F42" s="113"/>
      <c r="G42" s="170"/>
      <c r="H42" s="171"/>
      <c r="I42" s="105">
        <f t="shared" si="2"/>
        <v>0</v>
      </c>
      <c r="J42" s="172"/>
      <c r="K42" s="105">
        <f t="shared" si="0"/>
        <v>0</v>
      </c>
      <c r="L42" s="171"/>
      <c r="M42" s="105">
        <f t="shared" si="1"/>
        <v>0</v>
      </c>
      <c r="N42" s="173"/>
    </row>
    <row r="43" spans="1:14" ht="12.75">
      <c r="A43" s="168">
        <f t="shared" si="3"/>
        <v>43069</v>
      </c>
      <c r="B43" s="103" t="str">
        <f>VLOOKUP(WEEKDAY(A43,1),גיליון1!$A$3:$B$9,2,0)</f>
        <v>Thursday</v>
      </c>
      <c r="C43" s="169"/>
      <c r="D43" s="113"/>
      <c r="E43" s="169"/>
      <c r="F43" s="113"/>
      <c r="G43" s="170"/>
      <c r="H43" s="171"/>
      <c r="I43" s="105">
        <f t="shared" si="2"/>
        <v>0</v>
      </c>
      <c r="J43" s="172"/>
      <c r="K43" s="105">
        <f t="shared" si="0"/>
        <v>0</v>
      </c>
      <c r="L43" s="171"/>
      <c r="M43" s="105">
        <f t="shared" si="1"/>
        <v>0</v>
      </c>
      <c r="N43" s="173"/>
    </row>
    <row r="44" spans="1:14" ht="13.5" thickBot="1">
      <c r="A44" s="168"/>
      <c r="B44" s="103"/>
      <c r="C44" s="169"/>
      <c r="D44" s="113"/>
      <c r="E44" s="169"/>
      <c r="F44" s="113"/>
      <c r="G44" s="170"/>
      <c r="H44" s="171"/>
      <c r="I44" s="105">
        <f t="shared" si="2"/>
        <v>0</v>
      </c>
      <c r="J44" s="172"/>
      <c r="K44" s="105"/>
      <c r="L44" s="171"/>
      <c r="M44" s="105"/>
      <c r="N44" s="173"/>
    </row>
    <row r="45" spans="1:14" ht="13.5" thickBot="1">
      <c r="A45" s="229" t="s">
        <v>11</v>
      </c>
      <c r="B45" s="230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6" t="s">
        <v>34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</row>
    <row r="47" spans="1:14" ht="42" customHeight="1">
      <c r="A47" s="221" t="s">
        <v>25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30</v>
      </c>
      <c r="C50" s="225"/>
      <c r="D50" s="225"/>
      <c r="E50" s="225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32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6" t="s">
        <v>56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</row>
    <row r="55" spans="1:14" ht="12.75">
      <c r="A55" s="140"/>
      <c r="B55" s="87" t="s">
        <v>12</v>
      </c>
      <c r="C55" s="220"/>
      <c r="D55" s="220"/>
      <c r="E55" s="220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20"/>
      <c r="D57" s="220"/>
      <c r="E57" s="220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7"/>
      <c r="B58" s="178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7"/>
      <c r="B59" s="178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79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16">
      <selection activeCell="N33" sqref="N33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1.421875" style="93" customWidth="1"/>
    <col min="12" max="12" width="11.57421875" style="93" customWidth="1"/>
    <col min="13" max="13" width="13.00390625" style="93" customWidth="1"/>
    <col min="14" max="16384" width="9.140625" style="93" customWidth="1"/>
  </cols>
  <sheetData>
    <row r="1" spans="1:14" ht="18.75" customHeight="1">
      <c r="A1" s="236" t="s">
        <v>71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ht="18">
      <c r="A2" s="68"/>
      <c r="B2" s="69" t="s">
        <v>0</v>
      </c>
      <c r="C2" s="107">
        <f>+A14</f>
        <v>43070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50</v>
      </c>
      <c r="C4" s="207" t="str">
        <f>'total year'!C4:E4</f>
        <v>Tel Aviv University </v>
      </c>
      <c r="D4" s="207"/>
      <c r="E4" s="207"/>
      <c r="F4" s="74"/>
      <c r="G4" s="75"/>
      <c r="H4" s="69" t="s">
        <v>42</v>
      </c>
      <c r="I4" s="72"/>
      <c r="J4" s="78"/>
      <c r="K4" s="207">
        <f>IF('total year'!I4=0,"",'total year'!I4)</f>
      </c>
      <c r="L4" s="207"/>
      <c r="M4" s="207"/>
      <c r="N4" s="92"/>
      <c r="O4" s="59" t="s">
        <v>35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43</v>
      </c>
      <c r="Q5" s="60"/>
    </row>
    <row r="6" spans="1:15" ht="18">
      <c r="A6" s="74"/>
      <c r="B6" s="69" t="s">
        <v>1</v>
      </c>
      <c r="C6" s="237" t="str">
        <f>IF('total year'!C6:E6=0," ",'total year'!C6:E6)</f>
        <v> </v>
      </c>
      <c r="D6" s="237"/>
      <c r="E6" s="237"/>
      <c r="F6" s="77"/>
      <c r="G6" s="78"/>
      <c r="H6" s="69" t="s">
        <v>41</v>
      </c>
      <c r="I6" s="72"/>
      <c r="J6" s="78"/>
      <c r="K6" s="207">
        <f>IF('total year'!I6=0,"",'total year'!I6)</f>
      </c>
      <c r="L6" s="207"/>
      <c r="M6" s="207"/>
      <c r="N6" s="78"/>
      <c r="O6" s="60" t="s">
        <v>44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6" t="s">
        <v>2</v>
      </c>
      <c r="D8" s="226"/>
      <c r="E8" s="226"/>
      <c r="F8" s="226"/>
      <c r="G8" s="227"/>
      <c r="H8" s="228"/>
      <c r="I8" s="228"/>
      <c r="J8" s="234" t="s">
        <v>37</v>
      </c>
      <c r="K8" s="234" t="s">
        <v>39</v>
      </c>
      <c r="L8" s="238" t="s">
        <v>31</v>
      </c>
      <c r="M8" s="231" t="s">
        <v>38</v>
      </c>
      <c r="N8" s="231" t="s">
        <v>17</v>
      </c>
    </row>
    <row r="9" spans="1:14" ht="12.75" customHeight="1" thickBot="1">
      <c r="A9" s="97"/>
      <c r="B9" s="100"/>
      <c r="C9" s="214"/>
      <c r="D9" s="215"/>
      <c r="E9" s="214"/>
      <c r="F9" s="215"/>
      <c r="G9" s="114"/>
      <c r="H9" s="117"/>
      <c r="I9" s="232" t="s">
        <v>21</v>
      </c>
      <c r="J9" s="235"/>
      <c r="K9" s="223"/>
      <c r="L9" s="239"/>
      <c r="M9" s="224"/>
      <c r="N9" s="224"/>
    </row>
    <row r="10" spans="1:15" ht="12.75" customHeight="1">
      <c r="A10" s="127"/>
      <c r="B10" s="101" t="s">
        <v>3</v>
      </c>
      <c r="C10" s="216" t="s">
        <v>27</v>
      </c>
      <c r="D10" s="217"/>
      <c r="E10" s="216" t="s">
        <v>28</v>
      </c>
      <c r="F10" s="217"/>
      <c r="G10" s="128" t="s">
        <v>24</v>
      </c>
      <c r="H10" s="127" t="s">
        <v>40</v>
      </c>
      <c r="I10" s="233"/>
      <c r="J10" s="235"/>
      <c r="K10" s="223"/>
      <c r="L10" s="222" t="s">
        <v>51</v>
      </c>
      <c r="M10" s="224"/>
      <c r="N10" s="224"/>
      <c r="O10" s="59" t="s">
        <v>35</v>
      </c>
    </row>
    <row r="11" spans="1:15" ht="14.25" customHeight="1">
      <c r="A11" s="98"/>
      <c r="B11" s="102" t="s">
        <v>49</v>
      </c>
      <c r="C11" s="218" t="str">
        <f>IF('total year'!C11=0," ",'total year'!C11)</f>
        <v> </v>
      </c>
      <c r="D11" s="219"/>
      <c r="E11" s="218" t="str">
        <f>IF('total year'!D11=0," ",'total year'!D11)</f>
        <v> </v>
      </c>
      <c r="F11" s="219"/>
      <c r="G11" s="115" t="str">
        <f>IF('total year'!E11=0," ",'total year'!E11)</f>
        <v> </v>
      </c>
      <c r="H11" s="104" t="str">
        <f>IF('total year'!F11=0," ",'total year'!F11)</f>
        <v> </v>
      </c>
      <c r="I11" s="233"/>
      <c r="J11" s="235"/>
      <c r="K11" s="223"/>
      <c r="L11" s="223"/>
      <c r="M11" s="224"/>
      <c r="N11" s="224"/>
      <c r="O11" s="60" t="s">
        <v>45</v>
      </c>
    </row>
    <row r="12" spans="1:15" ht="17.25" customHeight="1">
      <c r="A12" s="98"/>
      <c r="B12" s="102" t="s">
        <v>55</v>
      </c>
      <c r="C12" s="218" t="str">
        <f>IF('total year'!C12=0," ",'total year'!C12)</f>
        <v> </v>
      </c>
      <c r="D12" s="219"/>
      <c r="E12" s="218" t="str">
        <f>IF('total year'!D12=0," ",'total year'!D12)</f>
        <v> </v>
      </c>
      <c r="F12" s="219"/>
      <c r="G12" s="115" t="str">
        <f>IF('total year'!E12=0," ",'total year'!E12)</f>
        <v> </v>
      </c>
      <c r="H12" s="104" t="str">
        <f>IF('total year'!F12=0," ",'total year'!F12)</f>
        <v> </v>
      </c>
      <c r="I12" s="233"/>
      <c r="J12" s="235"/>
      <c r="K12" s="223"/>
      <c r="L12" s="224"/>
      <c r="M12" s="224"/>
      <c r="N12" s="224"/>
      <c r="O12" s="60" t="s">
        <v>46</v>
      </c>
    </row>
    <row r="13" spans="1:15" ht="17.25" customHeight="1" thickBot="1">
      <c r="A13" s="152"/>
      <c r="B13" s="153"/>
      <c r="C13" s="154" t="s">
        <v>58</v>
      </c>
      <c r="D13" s="155" t="s">
        <v>59</v>
      </c>
      <c r="E13" s="154" t="s">
        <v>58</v>
      </c>
      <c r="F13" s="155" t="s">
        <v>59</v>
      </c>
      <c r="G13" s="156" t="s">
        <v>58</v>
      </c>
      <c r="H13" s="157" t="s">
        <v>58</v>
      </c>
      <c r="I13" s="158" t="s">
        <v>58</v>
      </c>
      <c r="J13" s="158" t="s">
        <v>58</v>
      </c>
      <c r="K13" s="158" t="s">
        <v>58</v>
      </c>
      <c r="L13" s="158" t="s">
        <v>58</v>
      </c>
      <c r="M13" s="158" t="s">
        <v>58</v>
      </c>
      <c r="N13" s="152"/>
      <c r="O13" s="60"/>
    </row>
    <row r="14" spans="1:16" ht="12.75">
      <c r="A14" s="180">
        <v>43070</v>
      </c>
      <c r="B14" s="181" t="str">
        <f>VLOOKUP(WEEKDAY(A14,1),גיליון1!$A$3:$B$9,2,0)</f>
        <v>Friday</v>
      </c>
      <c r="C14" s="162"/>
      <c r="D14" s="150"/>
      <c r="E14" s="162"/>
      <c r="F14" s="150"/>
      <c r="G14" s="163"/>
      <c r="H14" s="164"/>
      <c r="I14" s="182">
        <f>+H14+G14+E14+C14</f>
        <v>0</v>
      </c>
      <c r="J14" s="165"/>
      <c r="K14" s="182">
        <f aca="true" t="shared" si="0" ref="K14:K43">+J14+I14</f>
        <v>0</v>
      </c>
      <c r="L14" s="164"/>
      <c r="M14" s="182">
        <f aca="true" t="shared" si="1" ref="M14:M43">+L14+K14</f>
        <v>0</v>
      </c>
      <c r="N14" s="183"/>
      <c r="P14" s="167"/>
    </row>
    <row r="15" spans="1:14" ht="12.75">
      <c r="A15" s="174">
        <f>+A14+1</f>
        <v>43071</v>
      </c>
      <c r="B15" s="159" t="str">
        <f>VLOOKUP(WEEKDAY(A15,1),גיליון1!$A$3:$B$9,2,0)</f>
        <v>Saturday</v>
      </c>
      <c r="C15" s="169"/>
      <c r="D15" s="113"/>
      <c r="E15" s="169"/>
      <c r="F15" s="113"/>
      <c r="G15" s="170"/>
      <c r="H15" s="171"/>
      <c r="I15" s="160">
        <f aca="true" t="shared" si="2" ref="I15:I44">+H15+G15+E15+C15</f>
        <v>0</v>
      </c>
      <c r="J15" s="172"/>
      <c r="K15" s="160">
        <f t="shared" si="0"/>
        <v>0</v>
      </c>
      <c r="L15" s="171"/>
      <c r="M15" s="160">
        <f t="shared" si="1"/>
        <v>0</v>
      </c>
      <c r="N15" s="175"/>
    </row>
    <row r="16" spans="1:14" ht="12.75">
      <c r="A16" s="168">
        <f aca="true" t="shared" si="3" ref="A16:A44">+A15+1</f>
        <v>43072</v>
      </c>
      <c r="B16" s="103" t="str">
        <f>VLOOKUP(WEEKDAY(A16,1),גיליון1!$A$3:$B$9,2,0)</f>
        <v>Sunday</v>
      </c>
      <c r="C16" s="169"/>
      <c r="D16" s="113"/>
      <c r="E16" s="169"/>
      <c r="F16" s="113"/>
      <c r="G16" s="170"/>
      <c r="H16" s="171"/>
      <c r="I16" s="105">
        <f t="shared" si="2"/>
        <v>0</v>
      </c>
      <c r="J16" s="172"/>
      <c r="K16" s="105">
        <f t="shared" si="0"/>
        <v>0</v>
      </c>
      <c r="L16" s="171"/>
      <c r="M16" s="105">
        <f t="shared" si="1"/>
        <v>0</v>
      </c>
      <c r="N16" s="173"/>
    </row>
    <row r="17" spans="1:15" ht="15">
      <c r="A17" s="168">
        <f t="shared" si="3"/>
        <v>43073</v>
      </c>
      <c r="B17" s="103" t="str">
        <f>VLOOKUP(WEEKDAY(A17,1),גיליון1!$A$3:$B$9,2,0)</f>
        <v>Monday</v>
      </c>
      <c r="C17" s="169"/>
      <c r="D17" s="113"/>
      <c r="E17" s="169"/>
      <c r="F17" s="113"/>
      <c r="G17" s="170"/>
      <c r="H17" s="171"/>
      <c r="I17" s="105">
        <f t="shared" si="2"/>
        <v>0</v>
      </c>
      <c r="J17" s="172"/>
      <c r="K17" s="105">
        <f t="shared" si="0"/>
        <v>0</v>
      </c>
      <c r="L17" s="171"/>
      <c r="M17" s="105">
        <f t="shared" si="1"/>
        <v>0</v>
      </c>
      <c r="N17" s="173"/>
      <c r="O17" s="59" t="s">
        <v>73</v>
      </c>
    </row>
    <row r="18" spans="1:15" ht="15">
      <c r="A18" s="168">
        <f t="shared" si="3"/>
        <v>43074</v>
      </c>
      <c r="B18" s="103" t="str">
        <f>VLOOKUP(WEEKDAY(A18,1),גיליון1!$A$3:$B$9,2,0)</f>
        <v>Tuesday</v>
      </c>
      <c r="C18" s="169"/>
      <c r="D18" s="113"/>
      <c r="E18" s="169"/>
      <c r="F18" s="113"/>
      <c r="G18" s="170"/>
      <c r="H18" s="171"/>
      <c r="I18" s="105">
        <f t="shared" si="2"/>
        <v>0</v>
      </c>
      <c r="J18" s="172"/>
      <c r="K18" s="105">
        <f t="shared" si="0"/>
        <v>0</v>
      </c>
      <c r="L18" s="171"/>
      <c r="M18" s="105">
        <f t="shared" si="1"/>
        <v>0</v>
      </c>
      <c r="N18" s="173"/>
      <c r="O18" s="59" t="s">
        <v>74</v>
      </c>
    </row>
    <row r="19" spans="1:15" ht="15">
      <c r="A19" s="168">
        <f t="shared" si="3"/>
        <v>43075</v>
      </c>
      <c r="B19" s="103" t="str">
        <f>VLOOKUP(WEEKDAY(A19,1),גיליון1!$A$3:$B$9,2,0)</f>
        <v>Wednesday</v>
      </c>
      <c r="C19" s="169"/>
      <c r="D19" s="113"/>
      <c r="E19" s="169"/>
      <c r="F19" s="113"/>
      <c r="G19" s="170"/>
      <c r="H19" s="171"/>
      <c r="I19" s="105">
        <f t="shared" si="2"/>
        <v>0</v>
      </c>
      <c r="J19" s="172"/>
      <c r="K19" s="105">
        <f t="shared" si="0"/>
        <v>0</v>
      </c>
      <c r="L19" s="171"/>
      <c r="M19" s="105">
        <f t="shared" si="1"/>
        <v>0</v>
      </c>
      <c r="N19" s="173"/>
      <c r="O19" s="59" t="s">
        <v>72</v>
      </c>
    </row>
    <row r="20" spans="1:14" ht="12.75">
      <c r="A20" s="168">
        <f t="shared" si="3"/>
        <v>43076</v>
      </c>
      <c r="B20" s="103" t="str">
        <f>VLOOKUP(WEEKDAY(A20,1),גיליון1!$A$3:$B$9,2,0)</f>
        <v>Thursday</v>
      </c>
      <c r="C20" s="169"/>
      <c r="D20" s="113"/>
      <c r="E20" s="169"/>
      <c r="F20" s="113"/>
      <c r="G20" s="170"/>
      <c r="H20" s="171"/>
      <c r="I20" s="105">
        <f t="shared" si="2"/>
        <v>0</v>
      </c>
      <c r="J20" s="172"/>
      <c r="K20" s="105">
        <f t="shared" si="0"/>
        <v>0</v>
      </c>
      <c r="L20" s="171"/>
      <c r="M20" s="105">
        <f t="shared" si="1"/>
        <v>0</v>
      </c>
      <c r="N20" s="173"/>
    </row>
    <row r="21" spans="1:14" ht="12.75">
      <c r="A21" s="174">
        <f t="shared" si="3"/>
        <v>43077</v>
      </c>
      <c r="B21" s="159" t="str">
        <f>VLOOKUP(WEEKDAY(A21,1),גיליון1!$A$3:$B$9,2,0)</f>
        <v>Friday</v>
      </c>
      <c r="C21" s="169"/>
      <c r="D21" s="113"/>
      <c r="E21" s="169"/>
      <c r="F21" s="113"/>
      <c r="G21" s="170"/>
      <c r="H21" s="171"/>
      <c r="I21" s="160">
        <f t="shared" si="2"/>
        <v>0</v>
      </c>
      <c r="J21" s="172"/>
      <c r="K21" s="160">
        <f t="shared" si="0"/>
        <v>0</v>
      </c>
      <c r="L21" s="171"/>
      <c r="M21" s="160">
        <f t="shared" si="1"/>
        <v>0</v>
      </c>
      <c r="N21" s="175"/>
    </row>
    <row r="22" spans="1:14" ht="12.75">
      <c r="A22" s="174">
        <f t="shared" si="3"/>
        <v>43078</v>
      </c>
      <c r="B22" s="159" t="str">
        <f>VLOOKUP(WEEKDAY(A22,1),גיליון1!$A$3:$B$9,2,0)</f>
        <v>Saturday</v>
      </c>
      <c r="C22" s="169"/>
      <c r="D22" s="113"/>
      <c r="E22" s="169"/>
      <c r="F22" s="113"/>
      <c r="G22" s="170"/>
      <c r="H22" s="171"/>
      <c r="I22" s="160">
        <f t="shared" si="2"/>
        <v>0</v>
      </c>
      <c r="J22" s="172"/>
      <c r="K22" s="160">
        <f t="shared" si="0"/>
        <v>0</v>
      </c>
      <c r="L22" s="171"/>
      <c r="M22" s="160">
        <f t="shared" si="1"/>
        <v>0</v>
      </c>
      <c r="N22" s="175"/>
    </row>
    <row r="23" spans="1:14" ht="12.75">
      <c r="A23" s="168">
        <f t="shared" si="3"/>
        <v>43079</v>
      </c>
      <c r="B23" s="103" t="str">
        <f>VLOOKUP(WEEKDAY(A23,1),גיליון1!$A$3:$B$9,2,0)</f>
        <v>Sunday</v>
      </c>
      <c r="C23" s="169"/>
      <c r="D23" s="113"/>
      <c r="E23" s="169"/>
      <c r="F23" s="113"/>
      <c r="G23" s="170"/>
      <c r="H23" s="171"/>
      <c r="I23" s="105">
        <f t="shared" si="2"/>
        <v>0</v>
      </c>
      <c r="J23" s="172"/>
      <c r="K23" s="105">
        <f t="shared" si="0"/>
        <v>0</v>
      </c>
      <c r="L23" s="171"/>
      <c r="M23" s="105">
        <f t="shared" si="1"/>
        <v>0</v>
      </c>
      <c r="N23" s="173"/>
    </row>
    <row r="24" spans="1:14" ht="12.75">
      <c r="A24" s="168">
        <f t="shared" si="3"/>
        <v>43080</v>
      </c>
      <c r="B24" s="103" t="str">
        <f>VLOOKUP(WEEKDAY(A24,1),גיליון1!$A$3:$B$9,2,0)</f>
        <v>Monday</v>
      </c>
      <c r="C24" s="169"/>
      <c r="D24" s="113"/>
      <c r="E24" s="169"/>
      <c r="F24" s="113"/>
      <c r="G24" s="170"/>
      <c r="H24" s="171"/>
      <c r="I24" s="105">
        <f t="shared" si="2"/>
        <v>0</v>
      </c>
      <c r="J24" s="172"/>
      <c r="K24" s="105">
        <f t="shared" si="0"/>
        <v>0</v>
      </c>
      <c r="L24" s="171"/>
      <c r="M24" s="105">
        <f t="shared" si="1"/>
        <v>0</v>
      </c>
      <c r="N24" s="173"/>
    </row>
    <row r="25" spans="1:14" ht="12.75">
      <c r="A25" s="168">
        <f t="shared" si="3"/>
        <v>43081</v>
      </c>
      <c r="B25" s="103" t="str">
        <f>VLOOKUP(WEEKDAY(A25,1),גיליון1!$A$3:$B$9,2,0)</f>
        <v>Tuesday</v>
      </c>
      <c r="C25" s="169"/>
      <c r="D25" s="113"/>
      <c r="E25" s="169"/>
      <c r="F25" s="113"/>
      <c r="G25" s="170"/>
      <c r="H25" s="171"/>
      <c r="I25" s="105">
        <f t="shared" si="2"/>
        <v>0</v>
      </c>
      <c r="J25" s="172"/>
      <c r="K25" s="105">
        <f t="shared" si="0"/>
        <v>0</v>
      </c>
      <c r="L25" s="171"/>
      <c r="M25" s="105">
        <f t="shared" si="1"/>
        <v>0</v>
      </c>
      <c r="N25" s="173"/>
    </row>
    <row r="26" spans="1:14" ht="12.75">
      <c r="A26" s="168">
        <f t="shared" si="3"/>
        <v>43082</v>
      </c>
      <c r="B26" s="103" t="str">
        <f>VLOOKUP(WEEKDAY(A26,1),גיליון1!$A$3:$B$9,2,0)</f>
        <v>Wednesday</v>
      </c>
      <c r="C26" s="169"/>
      <c r="D26" s="113"/>
      <c r="E26" s="169"/>
      <c r="F26" s="113"/>
      <c r="G26" s="170"/>
      <c r="H26" s="171"/>
      <c r="I26" s="105">
        <f t="shared" si="2"/>
        <v>0</v>
      </c>
      <c r="J26" s="172"/>
      <c r="K26" s="105">
        <f t="shared" si="0"/>
        <v>0</v>
      </c>
      <c r="L26" s="171"/>
      <c r="M26" s="105">
        <f t="shared" si="1"/>
        <v>0</v>
      </c>
      <c r="N26" s="173" t="s">
        <v>33</v>
      </c>
    </row>
    <row r="27" spans="1:14" ht="12.75">
      <c r="A27" s="168">
        <f t="shared" si="3"/>
        <v>43083</v>
      </c>
      <c r="B27" s="103" t="str">
        <f>VLOOKUP(WEEKDAY(A27,1),גיליון1!$A$3:$B$9,2,0)</f>
        <v>Thursday</v>
      </c>
      <c r="C27" s="169"/>
      <c r="D27" s="113"/>
      <c r="E27" s="169"/>
      <c r="F27" s="113"/>
      <c r="G27" s="170"/>
      <c r="H27" s="171"/>
      <c r="I27" s="105">
        <f t="shared" si="2"/>
        <v>0</v>
      </c>
      <c r="J27" s="172"/>
      <c r="K27" s="105">
        <f t="shared" si="0"/>
        <v>0</v>
      </c>
      <c r="L27" s="171"/>
      <c r="M27" s="105">
        <f t="shared" si="1"/>
        <v>0</v>
      </c>
      <c r="N27" s="173" t="s">
        <v>33</v>
      </c>
    </row>
    <row r="28" spans="1:14" ht="12.75">
      <c r="A28" s="174">
        <f t="shared" si="3"/>
        <v>43084</v>
      </c>
      <c r="B28" s="159" t="str">
        <f>VLOOKUP(WEEKDAY(A28,1),גיליון1!$A$3:$B$9,2,0)</f>
        <v>Friday</v>
      </c>
      <c r="C28" s="169"/>
      <c r="D28" s="113"/>
      <c r="E28" s="169"/>
      <c r="F28" s="113"/>
      <c r="G28" s="170"/>
      <c r="H28" s="171"/>
      <c r="I28" s="160">
        <f t="shared" si="2"/>
        <v>0</v>
      </c>
      <c r="J28" s="172"/>
      <c r="K28" s="160">
        <f t="shared" si="0"/>
        <v>0</v>
      </c>
      <c r="L28" s="171"/>
      <c r="M28" s="160">
        <f t="shared" si="1"/>
        <v>0</v>
      </c>
      <c r="N28" s="175" t="s">
        <v>33</v>
      </c>
    </row>
    <row r="29" spans="1:14" ht="12.75">
      <c r="A29" s="174">
        <f t="shared" si="3"/>
        <v>43085</v>
      </c>
      <c r="B29" s="159" t="str">
        <f>VLOOKUP(WEEKDAY(A29,1),גיליון1!$A$3:$B$9,2,0)</f>
        <v>Saturday</v>
      </c>
      <c r="C29" s="169"/>
      <c r="D29" s="113"/>
      <c r="E29" s="169"/>
      <c r="F29" s="113"/>
      <c r="G29" s="170"/>
      <c r="H29" s="171"/>
      <c r="I29" s="160">
        <f t="shared" si="2"/>
        <v>0</v>
      </c>
      <c r="J29" s="172"/>
      <c r="K29" s="160">
        <f t="shared" si="0"/>
        <v>0</v>
      </c>
      <c r="L29" s="171"/>
      <c r="M29" s="160">
        <f t="shared" si="1"/>
        <v>0</v>
      </c>
      <c r="N29" s="175" t="s">
        <v>33</v>
      </c>
    </row>
    <row r="30" spans="1:14" ht="12.75">
      <c r="A30" s="168">
        <f t="shared" si="3"/>
        <v>43086</v>
      </c>
      <c r="B30" s="103" t="str">
        <f>VLOOKUP(WEEKDAY(A30,1),גיליון1!$A$3:$B$9,2,0)</f>
        <v>Sunday</v>
      </c>
      <c r="C30" s="169"/>
      <c r="D30" s="113"/>
      <c r="E30" s="169"/>
      <c r="F30" s="113"/>
      <c r="G30" s="170"/>
      <c r="H30" s="171"/>
      <c r="I30" s="105">
        <f t="shared" si="2"/>
        <v>0</v>
      </c>
      <c r="J30" s="172"/>
      <c r="K30" s="105">
        <f t="shared" si="0"/>
        <v>0</v>
      </c>
      <c r="L30" s="171"/>
      <c r="M30" s="105">
        <f t="shared" si="1"/>
        <v>0</v>
      </c>
      <c r="N30" s="173" t="s">
        <v>33</v>
      </c>
    </row>
    <row r="31" spans="1:14" ht="12.75">
      <c r="A31" s="168">
        <f t="shared" si="3"/>
        <v>43087</v>
      </c>
      <c r="B31" s="103" t="str">
        <f>VLOOKUP(WEEKDAY(A31,1),גיליון1!$A$3:$B$9,2,0)</f>
        <v>Monday</v>
      </c>
      <c r="C31" s="169"/>
      <c r="D31" s="113"/>
      <c r="E31" s="169"/>
      <c r="F31" s="113"/>
      <c r="G31" s="170"/>
      <c r="H31" s="171"/>
      <c r="I31" s="105">
        <f t="shared" si="2"/>
        <v>0</v>
      </c>
      <c r="J31" s="172"/>
      <c r="K31" s="105">
        <f t="shared" si="0"/>
        <v>0</v>
      </c>
      <c r="L31" s="171"/>
      <c r="M31" s="105">
        <f t="shared" si="1"/>
        <v>0</v>
      </c>
      <c r="N31" s="173" t="s">
        <v>33</v>
      </c>
    </row>
    <row r="32" spans="1:14" ht="12.75">
      <c r="A32" s="168">
        <f t="shared" si="3"/>
        <v>43088</v>
      </c>
      <c r="B32" s="103" t="str">
        <f>VLOOKUP(WEEKDAY(A32,1),גיליון1!$A$3:$B$9,2,0)</f>
        <v>Tuesday</v>
      </c>
      <c r="C32" s="169"/>
      <c r="D32" s="113"/>
      <c r="E32" s="169"/>
      <c r="F32" s="113"/>
      <c r="G32" s="170"/>
      <c r="H32" s="171"/>
      <c r="I32" s="105">
        <f t="shared" si="2"/>
        <v>0</v>
      </c>
      <c r="J32" s="172"/>
      <c r="K32" s="105">
        <f t="shared" si="0"/>
        <v>0</v>
      </c>
      <c r="L32" s="171"/>
      <c r="M32" s="105">
        <f t="shared" si="1"/>
        <v>0</v>
      </c>
      <c r="N32" s="173" t="s">
        <v>33</v>
      </c>
    </row>
    <row r="33" spans="1:14" ht="12.75">
      <c r="A33" s="168">
        <f t="shared" si="3"/>
        <v>43089</v>
      </c>
      <c r="B33" s="103" t="str">
        <f>VLOOKUP(WEEKDAY(A33,1),גיליון1!$A$3:$B$9,2,0)</f>
        <v>Wednesday</v>
      </c>
      <c r="C33" s="169"/>
      <c r="D33" s="113"/>
      <c r="E33" s="169"/>
      <c r="F33" s="113"/>
      <c r="G33" s="170"/>
      <c r="H33" s="171"/>
      <c r="I33" s="105">
        <f t="shared" si="2"/>
        <v>0</v>
      </c>
      <c r="J33" s="172"/>
      <c r="K33" s="105">
        <f t="shared" si="0"/>
        <v>0</v>
      </c>
      <c r="L33" s="171"/>
      <c r="M33" s="105">
        <f t="shared" si="1"/>
        <v>0</v>
      </c>
      <c r="N33" s="173" t="s">
        <v>33</v>
      </c>
    </row>
    <row r="34" spans="1:14" ht="12.75">
      <c r="A34" s="168">
        <f t="shared" si="3"/>
        <v>43090</v>
      </c>
      <c r="B34" s="103" t="str">
        <f>VLOOKUP(WEEKDAY(A34,1),גיליון1!$A$3:$B$9,2,0)</f>
        <v>Thursday</v>
      </c>
      <c r="C34" s="169"/>
      <c r="D34" s="113"/>
      <c r="E34" s="169"/>
      <c r="F34" s="113"/>
      <c r="G34" s="170"/>
      <c r="H34" s="171"/>
      <c r="I34" s="105">
        <f t="shared" si="2"/>
        <v>0</v>
      </c>
      <c r="J34" s="172"/>
      <c r="K34" s="105">
        <f t="shared" si="0"/>
        <v>0</v>
      </c>
      <c r="L34" s="171"/>
      <c r="M34" s="105">
        <f t="shared" si="1"/>
        <v>0</v>
      </c>
      <c r="N34" s="173"/>
    </row>
    <row r="35" spans="1:14" ht="12.75">
      <c r="A35" s="174">
        <f t="shared" si="3"/>
        <v>43091</v>
      </c>
      <c r="B35" s="159" t="str">
        <f>VLOOKUP(WEEKDAY(A35,1),גיליון1!$A$3:$B$9,2,0)</f>
        <v>Friday</v>
      </c>
      <c r="C35" s="169"/>
      <c r="D35" s="113"/>
      <c r="E35" s="169"/>
      <c r="F35" s="113"/>
      <c r="G35" s="170"/>
      <c r="H35" s="171"/>
      <c r="I35" s="160">
        <f t="shared" si="2"/>
        <v>0</v>
      </c>
      <c r="J35" s="172"/>
      <c r="K35" s="160">
        <f t="shared" si="0"/>
        <v>0</v>
      </c>
      <c r="L35" s="171"/>
      <c r="M35" s="160">
        <f t="shared" si="1"/>
        <v>0</v>
      </c>
      <c r="N35" s="175"/>
    </row>
    <row r="36" spans="1:14" ht="12.75">
      <c r="A36" s="174">
        <f t="shared" si="3"/>
        <v>43092</v>
      </c>
      <c r="B36" s="159" t="str">
        <f>VLOOKUP(WEEKDAY(A36,1),גיליון1!$A$3:$B$9,2,0)</f>
        <v>Saturday</v>
      </c>
      <c r="C36" s="169"/>
      <c r="D36" s="113"/>
      <c r="E36" s="169"/>
      <c r="F36" s="113"/>
      <c r="G36" s="170"/>
      <c r="H36" s="171"/>
      <c r="I36" s="160">
        <f t="shared" si="2"/>
        <v>0</v>
      </c>
      <c r="J36" s="172"/>
      <c r="K36" s="160">
        <f t="shared" si="0"/>
        <v>0</v>
      </c>
      <c r="L36" s="171"/>
      <c r="M36" s="160">
        <f t="shared" si="1"/>
        <v>0</v>
      </c>
      <c r="N36" s="175"/>
    </row>
    <row r="37" spans="1:14" ht="12.75">
      <c r="A37" s="168">
        <f t="shared" si="3"/>
        <v>43093</v>
      </c>
      <c r="B37" s="103" t="str">
        <f>VLOOKUP(WEEKDAY(A37,1),גיליון1!$A$3:$B$9,2,0)</f>
        <v>Sunday</v>
      </c>
      <c r="C37" s="169"/>
      <c r="D37" s="113"/>
      <c r="E37" s="169"/>
      <c r="F37" s="113"/>
      <c r="G37" s="170"/>
      <c r="H37" s="171"/>
      <c r="I37" s="105">
        <f t="shared" si="2"/>
        <v>0</v>
      </c>
      <c r="J37" s="172"/>
      <c r="K37" s="105">
        <f t="shared" si="0"/>
        <v>0</v>
      </c>
      <c r="L37" s="171"/>
      <c r="M37" s="105">
        <f t="shared" si="1"/>
        <v>0</v>
      </c>
      <c r="N37" s="173"/>
    </row>
    <row r="38" spans="1:14" ht="12.75">
      <c r="A38" s="168">
        <f t="shared" si="3"/>
        <v>43094</v>
      </c>
      <c r="B38" s="103" t="str">
        <f>VLOOKUP(WEEKDAY(A38,1),גיליון1!$A$3:$B$9,2,0)</f>
        <v>Monday</v>
      </c>
      <c r="C38" s="169"/>
      <c r="D38" s="113"/>
      <c r="E38" s="169"/>
      <c r="F38" s="113"/>
      <c r="G38" s="170"/>
      <c r="H38" s="171"/>
      <c r="I38" s="105">
        <f t="shared" si="2"/>
        <v>0</v>
      </c>
      <c r="J38" s="172"/>
      <c r="K38" s="105">
        <f t="shared" si="0"/>
        <v>0</v>
      </c>
      <c r="L38" s="171"/>
      <c r="M38" s="105">
        <f t="shared" si="1"/>
        <v>0</v>
      </c>
      <c r="N38" s="173"/>
    </row>
    <row r="39" spans="1:14" ht="12.75">
      <c r="A39" s="168">
        <f t="shared" si="3"/>
        <v>43095</v>
      </c>
      <c r="B39" s="103" t="str">
        <f>VLOOKUP(WEEKDAY(A39,1),גיליון1!$A$3:$B$9,2,0)</f>
        <v>Tuesday</v>
      </c>
      <c r="C39" s="169"/>
      <c r="D39" s="113"/>
      <c r="E39" s="169"/>
      <c r="F39" s="113"/>
      <c r="G39" s="170"/>
      <c r="H39" s="171"/>
      <c r="I39" s="105">
        <f t="shared" si="2"/>
        <v>0</v>
      </c>
      <c r="J39" s="172"/>
      <c r="K39" s="105">
        <f t="shared" si="0"/>
        <v>0</v>
      </c>
      <c r="L39" s="171"/>
      <c r="M39" s="105">
        <f t="shared" si="1"/>
        <v>0</v>
      </c>
      <c r="N39" s="173"/>
    </row>
    <row r="40" spans="1:14" ht="12.75">
      <c r="A40" s="168">
        <f t="shared" si="3"/>
        <v>43096</v>
      </c>
      <c r="B40" s="103" t="str">
        <f>VLOOKUP(WEEKDAY(A40,1),גיליון1!$A$3:$B$9,2,0)</f>
        <v>Wednesday</v>
      </c>
      <c r="C40" s="169"/>
      <c r="D40" s="113"/>
      <c r="E40" s="169"/>
      <c r="F40" s="113"/>
      <c r="G40" s="170"/>
      <c r="H40" s="171"/>
      <c r="I40" s="105">
        <f t="shared" si="2"/>
        <v>0</v>
      </c>
      <c r="J40" s="172"/>
      <c r="K40" s="105">
        <f t="shared" si="0"/>
        <v>0</v>
      </c>
      <c r="L40" s="171"/>
      <c r="M40" s="105">
        <f t="shared" si="1"/>
        <v>0</v>
      </c>
      <c r="N40" s="173"/>
    </row>
    <row r="41" spans="1:14" ht="12.75">
      <c r="A41" s="168">
        <f t="shared" si="3"/>
        <v>43097</v>
      </c>
      <c r="B41" s="103" t="str">
        <f>VLOOKUP(WEEKDAY(A41,1),גיליון1!$A$3:$B$9,2,0)</f>
        <v>Thursday</v>
      </c>
      <c r="C41" s="169"/>
      <c r="D41" s="113"/>
      <c r="E41" s="169"/>
      <c r="F41" s="113"/>
      <c r="G41" s="170"/>
      <c r="H41" s="171"/>
      <c r="I41" s="105">
        <f t="shared" si="2"/>
        <v>0</v>
      </c>
      <c r="J41" s="172"/>
      <c r="K41" s="105">
        <f t="shared" si="0"/>
        <v>0</v>
      </c>
      <c r="L41" s="171"/>
      <c r="M41" s="105">
        <f t="shared" si="1"/>
        <v>0</v>
      </c>
      <c r="N41" s="173"/>
    </row>
    <row r="42" spans="1:14" ht="12.75">
      <c r="A42" s="174">
        <f t="shared" si="3"/>
        <v>43098</v>
      </c>
      <c r="B42" s="159" t="str">
        <f>VLOOKUP(WEEKDAY(A42,1),גיליון1!$A$3:$B$9,2,0)</f>
        <v>Friday</v>
      </c>
      <c r="C42" s="169"/>
      <c r="D42" s="113"/>
      <c r="E42" s="169"/>
      <c r="F42" s="113"/>
      <c r="G42" s="170"/>
      <c r="H42" s="171"/>
      <c r="I42" s="160">
        <f t="shared" si="2"/>
        <v>0</v>
      </c>
      <c r="J42" s="172"/>
      <c r="K42" s="160">
        <f t="shared" si="0"/>
        <v>0</v>
      </c>
      <c r="L42" s="171"/>
      <c r="M42" s="160">
        <f t="shared" si="1"/>
        <v>0</v>
      </c>
      <c r="N42" s="175"/>
    </row>
    <row r="43" spans="1:14" ht="12.75">
      <c r="A43" s="174">
        <f t="shared" si="3"/>
        <v>43099</v>
      </c>
      <c r="B43" s="159" t="str">
        <f>VLOOKUP(WEEKDAY(A43,1),גיליון1!$A$3:$B$9,2,0)</f>
        <v>Saturday</v>
      </c>
      <c r="C43" s="169"/>
      <c r="D43" s="113"/>
      <c r="E43" s="169"/>
      <c r="F43" s="113"/>
      <c r="G43" s="170"/>
      <c r="H43" s="171"/>
      <c r="I43" s="160">
        <f t="shared" si="2"/>
        <v>0</v>
      </c>
      <c r="J43" s="172"/>
      <c r="K43" s="160">
        <f t="shared" si="0"/>
        <v>0</v>
      </c>
      <c r="L43" s="171"/>
      <c r="M43" s="160">
        <f t="shared" si="1"/>
        <v>0</v>
      </c>
      <c r="N43" s="175"/>
    </row>
    <row r="44" spans="1:14" ht="13.5" thickBot="1">
      <c r="A44" s="168">
        <f t="shared" si="3"/>
        <v>43100</v>
      </c>
      <c r="B44" s="103" t="str">
        <f>VLOOKUP(WEEKDAY(A44,1),גיליון1!$A$3:$B$9,2,0)</f>
        <v>Sunday</v>
      </c>
      <c r="C44" s="169"/>
      <c r="D44" s="113"/>
      <c r="E44" s="169"/>
      <c r="F44" s="113"/>
      <c r="G44" s="170"/>
      <c r="H44" s="171"/>
      <c r="I44" s="105">
        <f t="shared" si="2"/>
        <v>0</v>
      </c>
      <c r="J44" s="172"/>
      <c r="K44" s="105">
        <f>+J44+I44</f>
        <v>0</v>
      </c>
      <c r="L44" s="171"/>
      <c r="M44" s="105">
        <f>+L44+K44</f>
        <v>0</v>
      </c>
      <c r="N44" s="173"/>
    </row>
    <row r="45" spans="1:14" ht="13.5" thickBot="1">
      <c r="A45" s="229" t="s">
        <v>11</v>
      </c>
      <c r="B45" s="230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6" t="s">
        <v>34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</row>
    <row r="47" spans="1:14" ht="42" customHeight="1">
      <c r="A47" s="221" t="s">
        <v>25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30</v>
      </c>
      <c r="C50" s="225"/>
      <c r="D50" s="225"/>
      <c r="E50" s="225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32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6" t="s">
        <v>56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</row>
    <row r="55" spans="1:14" ht="12.75">
      <c r="A55" s="140"/>
      <c r="B55" s="87" t="s">
        <v>12</v>
      </c>
      <c r="C55" s="220"/>
      <c r="D55" s="220"/>
      <c r="E55" s="220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20"/>
      <c r="D57" s="220"/>
      <c r="E57" s="220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7"/>
      <c r="B58" s="178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7"/>
      <c r="B59" s="178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79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13">
      <selection activeCell="J28" sqref="J28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2.57421875" style="93" customWidth="1"/>
    <col min="12" max="12" width="11.57421875" style="93" customWidth="1"/>
    <col min="13" max="13" width="13.00390625" style="93" customWidth="1"/>
    <col min="14" max="16384" width="9.140625" style="93" customWidth="1"/>
  </cols>
  <sheetData>
    <row r="1" spans="1:14" ht="18.75" customHeight="1">
      <c r="A1" s="236" t="s">
        <v>71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ht="18">
      <c r="A2" s="68"/>
      <c r="B2" s="69" t="s">
        <v>0</v>
      </c>
      <c r="C2" s="107">
        <f>+A14</f>
        <v>43101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50</v>
      </c>
      <c r="C4" s="207" t="str">
        <f>'total year'!C4:E4</f>
        <v>Tel Aviv University </v>
      </c>
      <c r="D4" s="207"/>
      <c r="E4" s="207"/>
      <c r="F4" s="74"/>
      <c r="G4" s="75"/>
      <c r="H4" s="69" t="s">
        <v>42</v>
      </c>
      <c r="I4" s="72"/>
      <c r="J4" s="78"/>
      <c r="K4" s="207">
        <f>IF('total year'!I4=0,"",'total year'!I4)</f>
      </c>
      <c r="L4" s="207"/>
      <c r="M4" s="207"/>
      <c r="N4" s="92"/>
      <c r="O4" s="59" t="s">
        <v>35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43</v>
      </c>
      <c r="Q5" s="60"/>
    </row>
    <row r="6" spans="1:15" ht="18">
      <c r="A6" s="74"/>
      <c r="B6" s="69" t="s">
        <v>1</v>
      </c>
      <c r="C6" s="237" t="str">
        <f>IF('total year'!C6:E6=0," ",'total year'!C6:E6)</f>
        <v> </v>
      </c>
      <c r="D6" s="237"/>
      <c r="E6" s="237"/>
      <c r="F6" s="77"/>
      <c r="G6" s="78"/>
      <c r="H6" s="69" t="s">
        <v>41</v>
      </c>
      <c r="I6" s="72"/>
      <c r="J6" s="78"/>
      <c r="K6" s="207">
        <f>IF('total year'!I6=0,"",'total year'!I6)</f>
      </c>
      <c r="L6" s="207"/>
      <c r="M6" s="207"/>
      <c r="N6" s="78"/>
      <c r="O6" s="60" t="s">
        <v>44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6" t="s">
        <v>2</v>
      </c>
      <c r="D8" s="226"/>
      <c r="E8" s="226"/>
      <c r="F8" s="226"/>
      <c r="G8" s="227"/>
      <c r="H8" s="228"/>
      <c r="I8" s="240"/>
      <c r="J8" s="234" t="s">
        <v>37</v>
      </c>
      <c r="K8" s="234" t="s">
        <v>39</v>
      </c>
      <c r="L8" s="238" t="s">
        <v>31</v>
      </c>
      <c r="M8" s="231" t="s">
        <v>38</v>
      </c>
      <c r="N8" s="231" t="s">
        <v>17</v>
      </c>
    </row>
    <row r="9" spans="1:14" ht="12.75" customHeight="1" thickBot="1">
      <c r="A9" s="97"/>
      <c r="B9" s="100"/>
      <c r="C9" s="214"/>
      <c r="D9" s="215"/>
      <c r="E9" s="214"/>
      <c r="F9" s="215"/>
      <c r="G9" s="114"/>
      <c r="H9" s="117"/>
      <c r="I9" s="232" t="s">
        <v>21</v>
      </c>
      <c r="J9" s="235"/>
      <c r="K9" s="223"/>
      <c r="L9" s="239"/>
      <c r="M9" s="224"/>
      <c r="N9" s="224"/>
    </row>
    <row r="10" spans="1:15" ht="12.75" customHeight="1">
      <c r="A10" s="127"/>
      <c r="B10" s="101" t="s">
        <v>3</v>
      </c>
      <c r="C10" s="216" t="s">
        <v>27</v>
      </c>
      <c r="D10" s="217"/>
      <c r="E10" s="216" t="s">
        <v>28</v>
      </c>
      <c r="F10" s="217"/>
      <c r="G10" s="128" t="s">
        <v>24</v>
      </c>
      <c r="H10" s="127" t="s">
        <v>40</v>
      </c>
      <c r="I10" s="233"/>
      <c r="J10" s="235"/>
      <c r="K10" s="223"/>
      <c r="L10" s="222" t="s">
        <v>51</v>
      </c>
      <c r="M10" s="224"/>
      <c r="N10" s="224"/>
      <c r="O10" s="59" t="s">
        <v>35</v>
      </c>
    </row>
    <row r="11" spans="1:15" ht="14.25" customHeight="1">
      <c r="A11" s="98"/>
      <c r="B11" s="102" t="s">
        <v>49</v>
      </c>
      <c r="C11" s="218" t="str">
        <f>IF('total year'!C11=0," ",'total year'!C11)</f>
        <v> </v>
      </c>
      <c r="D11" s="219"/>
      <c r="E11" s="218" t="str">
        <f>IF('total year'!D11=0," ",'total year'!D11)</f>
        <v> </v>
      </c>
      <c r="F11" s="219"/>
      <c r="G11" s="115" t="str">
        <f>IF('total year'!E11=0," ",'total year'!E11)</f>
        <v> </v>
      </c>
      <c r="H11" s="104" t="str">
        <f>IF('total year'!F11=0," ",'total year'!F11)</f>
        <v> </v>
      </c>
      <c r="I11" s="233"/>
      <c r="J11" s="235"/>
      <c r="K11" s="223"/>
      <c r="L11" s="223"/>
      <c r="M11" s="224"/>
      <c r="N11" s="224"/>
      <c r="O11" s="60" t="s">
        <v>45</v>
      </c>
    </row>
    <row r="12" spans="1:15" ht="17.25" customHeight="1">
      <c r="A12" s="98"/>
      <c r="B12" s="102" t="s">
        <v>55</v>
      </c>
      <c r="C12" s="218" t="str">
        <f>IF('total year'!C12=0," ",'total year'!C12)</f>
        <v> </v>
      </c>
      <c r="D12" s="219"/>
      <c r="E12" s="218" t="str">
        <f>IF('total year'!D12=0," ",'total year'!D12)</f>
        <v> </v>
      </c>
      <c r="F12" s="219"/>
      <c r="G12" s="115" t="str">
        <f>IF('total year'!E12=0," ",'total year'!E12)</f>
        <v> </v>
      </c>
      <c r="H12" s="104" t="str">
        <f>IF('total year'!F12=0," ",'total year'!F12)</f>
        <v> </v>
      </c>
      <c r="I12" s="233"/>
      <c r="J12" s="235"/>
      <c r="K12" s="223"/>
      <c r="L12" s="224"/>
      <c r="M12" s="224"/>
      <c r="N12" s="224"/>
      <c r="O12" s="60" t="s">
        <v>46</v>
      </c>
    </row>
    <row r="13" spans="1:15" ht="17.25" customHeight="1" thickBot="1">
      <c r="A13" s="152"/>
      <c r="B13" s="153"/>
      <c r="C13" s="154" t="s">
        <v>58</v>
      </c>
      <c r="D13" s="155" t="s">
        <v>59</v>
      </c>
      <c r="E13" s="154" t="s">
        <v>58</v>
      </c>
      <c r="F13" s="155" t="s">
        <v>59</v>
      </c>
      <c r="G13" s="156" t="s">
        <v>58</v>
      </c>
      <c r="H13" s="157" t="s">
        <v>58</v>
      </c>
      <c r="I13" s="158" t="s">
        <v>58</v>
      </c>
      <c r="J13" s="158" t="s">
        <v>58</v>
      </c>
      <c r="K13" s="158" t="s">
        <v>58</v>
      </c>
      <c r="L13" s="158" t="s">
        <v>58</v>
      </c>
      <c r="M13" s="158" t="s">
        <v>58</v>
      </c>
      <c r="N13" s="152"/>
      <c r="O13" s="60"/>
    </row>
    <row r="14" spans="1:14" ht="12.75">
      <c r="A14" s="161">
        <v>43101</v>
      </c>
      <c r="B14" s="149" t="str">
        <f>VLOOKUP(WEEKDAY(A14,1),גיליון1!$A$3:$B$9,2,0)</f>
        <v>Monday</v>
      </c>
      <c r="C14" s="162"/>
      <c r="D14" s="150"/>
      <c r="E14" s="162"/>
      <c r="F14" s="150"/>
      <c r="G14" s="163"/>
      <c r="H14" s="164"/>
      <c r="I14" s="151">
        <f>+H14+G14+E14+C14</f>
        <v>0</v>
      </c>
      <c r="J14" s="165"/>
      <c r="K14" s="151">
        <f aca="true" t="shared" si="0" ref="K14:K44">+J14+I14</f>
        <v>0</v>
      </c>
      <c r="L14" s="164"/>
      <c r="M14" s="151">
        <f aca="true" t="shared" si="1" ref="M14:M44">+L14+K14</f>
        <v>0</v>
      </c>
      <c r="N14" s="166"/>
    </row>
    <row r="15" spans="1:14" ht="12.75">
      <c r="A15" s="168">
        <f>+A14+1</f>
        <v>43102</v>
      </c>
      <c r="B15" s="103" t="str">
        <f>VLOOKUP(WEEKDAY(A15,1),גיליון1!$A$3:$B$9,2,0)</f>
        <v>Tuesday</v>
      </c>
      <c r="C15" s="169"/>
      <c r="D15" s="113"/>
      <c r="E15" s="169"/>
      <c r="F15" s="113"/>
      <c r="G15" s="170"/>
      <c r="H15" s="171"/>
      <c r="I15" s="105">
        <f aca="true" t="shared" si="2" ref="I15:I44">+H15+G15+E15+C15</f>
        <v>0</v>
      </c>
      <c r="J15" s="172"/>
      <c r="K15" s="105">
        <f t="shared" si="0"/>
        <v>0</v>
      </c>
      <c r="L15" s="171"/>
      <c r="M15" s="105">
        <f t="shared" si="1"/>
        <v>0</v>
      </c>
      <c r="N15" s="173"/>
    </row>
    <row r="16" spans="1:14" ht="12.75">
      <c r="A16" s="168">
        <f aca="true" t="shared" si="3" ref="A16:A44">+A15+1</f>
        <v>43103</v>
      </c>
      <c r="B16" s="103" t="str">
        <f>VLOOKUP(WEEKDAY(A16,1),גיליון1!$A$3:$B$9,2,0)</f>
        <v>Wednesday</v>
      </c>
      <c r="C16" s="169"/>
      <c r="D16" s="113"/>
      <c r="E16" s="169"/>
      <c r="F16" s="113"/>
      <c r="G16" s="170"/>
      <c r="H16" s="171"/>
      <c r="I16" s="105">
        <f t="shared" si="2"/>
        <v>0</v>
      </c>
      <c r="J16" s="172"/>
      <c r="K16" s="105">
        <f t="shared" si="0"/>
        <v>0</v>
      </c>
      <c r="L16" s="171"/>
      <c r="M16" s="105">
        <f t="shared" si="1"/>
        <v>0</v>
      </c>
      <c r="N16" s="173"/>
    </row>
    <row r="17" spans="1:15" ht="15">
      <c r="A17" s="168">
        <f t="shared" si="3"/>
        <v>43104</v>
      </c>
      <c r="B17" s="103" t="str">
        <f>VLOOKUP(WEEKDAY(A17,1),גיליון1!$A$3:$B$9,2,0)</f>
        <v>Thursday</v>
      </c>
      <c r="C17" s="169"/>
      <c r="D17" s="113"/>
      <c r="E17" s="169"/>
      <c r="F17" s="113"/>
      <c r="G17" s="170"/>
      <c r="H17" s="171"/>
      <c r="I17" s="105">
        <f t="shared" si="2"/>
        <v>0</v>
      </c>
      <c r="J17" s="172"/>
      <c r="K17" s="105">
        <f t="shared" si="0"/>
        <v>0</v>
      </c>
      <c r="L17" s="171"/>
      <c r="M17" s="105">
        <f t="shared" si="1"/>
        <v>0</v>
      </c>
      <c r="N17" s="173"/>
      <c r="O17" s="59" t="s">
        <v>73</v>
      </c>
    </row>
    <row r="18" spans="1:15" ht="15">
      <c r="A18" s="174">
        <f t="shared" si="3"/>
        <v>43105</v>
      </c>
      <c r="B18" s="159" t="str">
        <f>VLOOKUP(WEEKDAY(A18,1),גיליון1!$A$3:$B$9,2,0)</f>
        <v>Friday</v>
      </c>
      <c r="C18" s="169"/>
      <c r="D18" s="113"/>
      <c r="E18" s="169"/>
      <c r="F18" s="113"/>
      <c r="G18" s="170"/>
      <c r="H18" s="171"/>
      <c r="I18" s="160">
        <f t="shared" si="2"/>
        <v>0</v>
      </c>
      <c r="J18" s="172"/>
      <c r="K18" s="160">
        <f t="shared" si="0"/>
        <v>0</v>
      </c>
      <c r="L18" s="171"/>
      <c r="M18" s="160">
        <f t="shared" si="1"/>
        <v>0</v>
      </c>
      <c r="N18" s="175"/>
      <c r="O18" s="59" t="s">
        <v>74</v>
      </c>
    </row>
    <row r="19" spans="1:15" ht="15">
      <c r="A19" s="174">
        <f t="shared" si="3"/>
        <v>43106</v>
      </c>
      <c r="B19" s="159" t="str">
        <f>VLOOKUP(WEEKDAY(A19,1),גיליון1!$A$3:$B$9,2,0)</f>
        <v>Saturday</v>
      </c>
      <c r="C19" s="169"/>
      <c r="D19" s="113"/>
      <c r="E19" s="169"/>
      <c r="F19" s="113"/>
      <c r="G19" s="170"/>
      <c r="H19" s="171"/>
      <c r="I19" s="160">
        <f t="shared" si="2"/>
        <v>0</v>
      </c>
      <c r="J19" s="172"/>
      <c r="K19" s="160">
        <f t="shared" si="0"/>
        <v>0</v>
      </c>
      <c r="L19" s="171"/>
      <c r="M19" s="160">
        <f t="shared" si="1"/>
        <v>0</v>
      </c>
      <c r="N19" s="175"/>
      <c r="O19" s="59" t="s">
        <v>72</v>
      </c>
    </row>
    <row r="20" spans="1:14" ht="12.75">
      <c r="A20" s="168">
        <f t="shared" si="3"/>
        <v>43107</v>
      </c>
      <c r="B20" s="103" t="str">
        <f>VLOOKUP(WEEKDAY(A20,1),גיליון1!$A$3:$B$9,2,0)</f>
        <v>Sunday</v>
      </c>
      <c r="C20" s="169"/>
      <c r="D20" s="113"/>
      <c r="E20" s="169"/>
      <c r="F20" s="113"/>
      <c r="G20" s="170"/>
      <c r="H20" s="171"/>
      <c r="I20" s="105">
        <f t="shared" si="2"/>
        <v>0</v>
      </c>
      <c r="J20" s="172"/>
      <c r="K20" s="105">
        <f t="shared" si="0"/>
        <v>0</v>
      </c>
      <c r="L20" s="171"/>
      <c r="M20" s="105">
        <f t="shared" si="1"/>
        <v>0</v>
      </c>
      <c r="N20" s="173"/>
    </row>
    <row r="21" spans="1:14" ht="12.75">
      <c r="A21" s="168">
        <f t="shared" si="3"/>
        <v>43108</v>
      </c>
      <c r="B21" s="103" t="str">
        <f>VLOOKUP(WEEKDAY(A21,1),גיליון1!$A$3:$B$9,2,0)</f>
        <v>Monday</v>
      </c>
      <c r="C21" s="169"/>
      <c r="D21" s="113"/>
      <c r="E21" s="169"/>
      <c r="F21" s="113"/>
      <c r="G21" s="170"/>
      <c r="H21" s="171"/>
      <c r="I21" s="105">
        <f t="shared" si="2"/>
        <v>0</v>
      </c>
      <c r="J21" s="172"/>
      <c r="K21" s="105">
        <f t="shared" si="0"/>
        <v>0</v>
      </c>
      <c r="L21" s="171"/>
      <c r="M21" s="105">
        <f t="shared" si="1"/>
        <v>0</v>
      </c>
      <c r="N21" s="173"/>
    </row>
    <row r="22" spans="1:14" ht="12.75">
      <c r="A22" s="168">
        <f t="shared" si="3"/>
        <v>43109</v>
      </c>
      <c r="B22" s="103" t="str">
        <f>VLOOKUP(WEEKDAY(A22,1),גיליון1!$A$3:$B$9,2,0)</f>
        <v>Tuesday</v>
      </c>
      <c r="C22" s="169"/>
      <c r="D22" s="113"/>
      <c r="E22" s="169"/>
      <c r="F22" s="113"/>
      <c r="G22" s="170"/>
      <c r="H22" s="171"/>
      <c r="I22" s="105">
        <f t="shared" si="2"/>
        <v>0</v>
      </c>
      <c r="J22" s="172"/>
      <c r="K22" s="105">
        <f t="shared" si="0"/>
        <v>0</v>
      </c>
      <c r="L22" s="171"/>
      <c r="M22" s="105">
        <f t="shared" si="1"/>
        <v>0</v>
      </c>
      <c r="N22" s="173"/>
    </row>
    <row r="23" spans="1:14" ht="12.75">
      <c r="A23" s="168">
        <f t="shared" si="3"/>
        <v>43110</v>
      </c>
      <c r="B23" s="103" t="str">
        <f>VLOOKUP(WEEKDAY(A23,1),גיליון1!$A$3:$B$9,2,0)</f>
        <v>Wednesday</v>
      </c>
      <c r="C23" s="169"/>
      <c r="D23" s="113"/>
      <c r="E23" s="169"/>
      <c r="F23" s="113"/>
      <c r="G23" s="170"/>
      <c r="H23" s="171"/>
      <c r="I23" s="105">
        <f t="shared" si="2"/>
        <v>0</v>
      </c>
      <c r="J23" s="172"/>
      <c r="K23" s="105">
        <f t="shared" si="0"/>
        <v>0</v>
      </c>
      <c r="L23" s="171"/>
      <c r="M23" s="105">
        <f t="shared" si="1"/>
        <v>0</v>
      </c>
      <c r="N23" s="173"/>
    </row>
    <row r="24" spans="1:14" ht="12.75">
      <c r="A24" s="168">
        <f t="shared" si="3"/>
        <v>43111</v>
      </c>
      <c r="B24" s="103" t="str">
        <f>VLOOKUP(WEEKDAY(A24,1),גיליון1!$A$3:$B$9,2,0)</f>
        <v>Thursday</v>
      </c>
      <c r="C24" s="169"/>
      <c r="D24" s="113"/>
      <c r="E24" s="169"/>
      <c r="F24" s="113"/>
      <c r="G24" s="170"/>
      <c r="H24" s="171"/>
      <c r="I24" s="105">
        <f t="shared" si="2"/>
        <v>0</v>
      </c>
      <c r="J24" s="172"/>
      <c r="K24" s="105">
        <f t="shared" si="0"/>
        <v>0</v>
      </c>
      <c r="L24" s="171"/>
      <c r="M24" s="105">
        <f t="shared" si="1"/>
        <v>0</v>
      </c>
      <c r="N24" s="173"/>
    </row>
    <row r="25" spans="1:14" ht="12.75">
      <c r="A25" s="174">
        <f t="shared" si="3"/>
        <v>43112</v>
      </c>
      <c r="B25" s="159" t="str">
        <f>VLOOKUP(WEEKDAY(A25,1),גיליון1!$A$3:$B$9,2,0)</f>
        <v>Friday</v>
      </c>
      <c r="C25" s="169"/>
      <c r="D25" s="113"/>
      <c r="E25" s="169"/>
      <c r="F25" s="113"/>
      <c r="G25" s="170"/>
      <c r="H25" s="171"/>
      <c r="I25" s="160">
        <f t="shared" si="2"/>
        <v>0</v>
      </c>
      <c r="J25" s="172"/>
      <c r="K25" s="160">
        <f t="shared" si="0"/>
        <v>0</v>
      </c>
      <c r="L25" s="171"/>
      <c r="M25" s="160">
        <f t="shared" si="1"/>
        <v>0</v>
      </c>
      <c r="N25" s="175"/>
    </row>
    <row r="26" spans="1:14" ht="12.75">
      <c r="A26" s="174">
        <f t="shared" si="3"/>
        <v>43113</v>
      </c>
      <c r="B26" s="159" t="str">
        <f>VLOOKUP(WEEKDAY(A26,1),גיליון1!$A$3:$B$9,2,0)</f>
        <v>Saturday</v>
      </c>
      <c r="C26" s="169"/>
      <c r="D26" s="113"/>
      <c r="E26" s="169"/>
      <c r="F26" s="113"/>
      <c r="G26" s="170"/>
      <c r="H26" s="171"/>
      <c r="I26" s="160">
        <f t="shared" si="2"/>
        <v>0</v>
      </c>
      <c r="J26" s="172"/>
      <c r="K26" s="160">
        <f t="shared" si="0"/>
        <v>0</v>
      </c>
      <c r="L26" s="171"/>
      <c r="M26" s="160">
        <f t="shared" si="1"/>
        <v>0</v>
      </c>
      <c r="N26" s="175"/>
    </row>
    <row r="27" spans="1:14" ht="12.75">
      <c r="A27" s="168">
        <f t="shared" si="3"/>
        <v>43114</v>
      </c>
      <c r="B27" s="103" t="str">
        <f>VLOOKUP(WEEKDAY(A27,1),גיליון1!$A$3:$B$9,2,0)</f>
        <v>Sunday</v>
      </c>
      <c r="C27" s="169"/>
      <c r="D27" s="113"/>
      <c r="E27" s="169"/>
      <c r="F27" s="113"/>
      <c r="G27" s="170"/>
      <c r="H27" s="171"/>
      <c r="I27" s="105">
        <f t="shared" si="2"/>
        <v>0</v>
      </c>
      <c r="J27" s="172"/>
      <c r="K27" s="105">
        <f t="shared" si="0"/>
        <v>0</v>
      </c>
      <c r="L27" s="171"/>
      <c r="M27" s="105">
        <f t="shared" si="1"/>
        <v>0</v>
      </c>
      <c r="N27" s="173"/>
    </row>
    <row r="28" spans="1:14" ht="12.75">
      <c r="A28" s="168">
        <f t="shared" si="3"/>
        <v>43115</v>
      </c>
      <c r="B28" s="103" t="str">
        <f>VLOOKUP(WEEKDAY(A28,1),גיליון1!$A$3:$B$9,2,0)</f>
        <v>Monday</v>
      </c>
      <c r="C28" s="169"/>
      <c r="D28" s="113"/>
      <c r="E28" s="169"/>
      <c r="F28" s="113"/>
      <c r="G28" s="170"/>
      <c r="H28" s="171"/>
      <c r="I28" s="105">
        <f t="shared" si="2"/>
        <v>0</v>
      </c>
      <c r="J28" s="172"/>
      <c r="K28" s="105">
        <f t="shared" si="0"/>
        <v>0</v>
      </c>
      <c r="L28" s="171"/>
      <c r="M28" s="105">
        <f t="shared" si="1"/>
        <v>0</v>
      </c>
      <c r="N28" s="173"/>
    </row>
    <row r="29" spans="1:14" ht="12.75">
      <c r="A29" s="168">
        <f t="shared" si="3"/>
        <v>43116</v>
      </c>
      <c r="B29" s="103" t="str">
        <f>VLOOKUP(WEEKDAY(A29,1),גיליון1!$A$3:$B$9,2,0)</f>
        <v>Tuesday</v>
      </c>
      <c r="C29" s="169"/>
      <c r="D29" s="113"/>
      <c r="E29" s="169"/>
      <c r="F29" s="113"/>
      <c r="G29" s="170"/>
      <c r="H29" s="171"/>
      <c r="I29" s="105">
        <f t="shared" si="2"/>
        <v>0</v>
      </c>
      <c r="J29" s="172"/>
      <c r="K29" s="105">
        <f t="shared" si="0"/>
        <v>0</v>
      </c>
      <c r="L29" s="171"/>
      <c r="M29" s="105">
        <f t="shared" si="1"/>
        <v>0</v>
      </c>
      <c r="N29" s="173"/>
    </row>
    <row r="30" spans="1:14" ht="12.75">
      <c r="A30" s="168">
        <f t="shared" si="3"/>
        <v>43117</v>
      </c>
      <c r="B30" s="103" t="str">
        <f>VLOOKUP(WEEKDAY(A30,1),גיליון1!$A$3:$B$9,2,0)</f>
        <v>Wednesday</v>
      </c>
      <c r="C30" s="169"/>
      <c r="D30" s="113"/>
      <c r="E30" s="169"/>
      <c r="F30" s="113"/>
      <c r="G30" s="170"/>
      <c r="H30" s="171"/>
      <c r="I30" s="105">
        <f t="shared" si="2"/>
        <v>0</v>
      </c>
      <c r="J30" s="172"/>
      <c r="K30" s="105">
        <f t="shared" si="0"/>
        <v>0</v>
      </c>
      <c r="L30" s="171"/>
      <c r="M30" s="105">
        <f t="shared" si="1"/>
        <v>0</v>
      </c>
      <c r="N30" s="173"/>
    </row>
    <row r="31" spans="1:14" ht="12.75">
      <c r="A31" s="168">
        <f t="shared" si="3"/>
        <v>43118</v>
      </c>
      <c r="B31" s="103" t="str">
        <f>VLOOKUP(WEEKDAY(A31,1),גיליון1!$A$3:$B$9,2,0)</f>
        <v>Thursday</v>
      </c>
      <c r="C31" s="169"/>
      <c r="D31" s="113"/>
      <c r="E31" s="169"/>
      <c r="F31" s="113"/>
      <c r="G31" s="170"/>
      <c r="H31" s="171"/>
      <c r="I31" s="105">
        <f t="shared" si="2"/>
        <v>0</v>
      </c>
      <c r="J31" s="172"/>
      <c r="K31" s="105">
        <f t="shared" si="0"/>
        <v>0</v>
      </c>
      <c r="L31" s="171"/>
      <c r="M31" s="105">
        <f t="shared" si="1"/>
        <v>0</v>
      </c>
      <c r="N31" s="173"/>
    </row>
    <row r="32" spans="1:14" ht="12.75">
      <c r="A32" s="174">
        <f t="shared" si="3"/>
        <v>43119</v>
      </c>
      <c r="B32" s="159" t="str">
        <f>VLOOKUP(WEEKDAY(A32,1),גיליון1!$A$3:$B$9,2,0)</f>
        <v>Friday</v>
      </c>
      <c r="C32" s="169"/>
      <c r="D32" s="113"/>
      <c r="E32" s="169"/>
      <c r="F32" s="113"/>
      <c r="G32" s="170"/>
      <c r="H32" s="171"/>
      <c r="I32" s="160">
        <f t="shared" si="2"/>
        <v>0</v>
      </c>
      <c r="J32" s="172"/>
      <c r="K32" s="160">
        <f t="shared" si="0"/>
        <v>0</v>
      </c>
      <c r="L32" s="171"/>
      <c r="M32" s="160">
        <f t="shared" si="1"/>
        <v>0</v>
      </c>
      <c r="N32" s="175"/>
    </row>
    <row r="33" spans="1:14" ht="12.75">
      <c r="A33" s="174">
        <f t="shared" si="3"/>
        <v>43120</v>
      </c>
      <c r="B33" s="159" t="str">
        <f>VLOOKUP(WEEKDAY(A33,1),גיליון1!$A$3:$B$9,2,0)</f>
        <v>Saturday</v>
      </c>
      <c r="C33" s="169"/>
      <c r="D33" s="113"/>
      <c r="E33" s="169"/>
      <c r="F33" s="113"/>
      <c r="G33" s="170"/>
      <c r="H33" s="171"/>
      <c r="I33" s="160">
        <f t="shared" si="2"/>
        <v>0</v>
      </c>
      <c r="J33" s="172"/>
      <c r="K33" s="160">
        <f t="shared" si="0"/>
        <v>0</v>
      </c>
      <c r="L33" s="171"/>
      <c r="M33" s="160">
        <f t="shared" si="1"/>
        <v>0</v>
      </c>
      <c r="N33" s="175"/>
    </row>
    <row r="34" spans="1:14" ht="12.75">
      <c r="A34" s="168">
        <f t="shared" si="3"/>
        <v>43121</v>
      </c>
      <c r="B34" s="103" t="str">
        <f>VLOOKUP(WEEKDAY(A34,1),גיליון1!$A$3:$B$9,2,0)</f>
        <v>Sunday</v>
      </c>
      <c r="C34" s="169"/>
      <c r="D34" s="113"/>
      <c r="E34" s="169"/>
      <c r="F34" s="113"/>
      <c r="G34" s="170"/>
      <c r="H34" s="171"/>
      <c r="I34" s="105">
        <f t="shared" si="2"/>
        <v>0</v>
      </c>
      <c r="J34" s="172"/>
      <c r="K34" s="105">
        <f t="shared" si="0"/>
        <v>0</v>
      </c>
      <c r="L34" s="171"/>
      <c r="M34" s="105">
        <f t="shared" si="1"/>
        <v>0</v>
      </c>
      <c r="N34" s="173"/>
    </row>
    <row r="35" spans="1:14" ht="12.75">
      <c r="A35" s="168">
        <f t="shared" si="3"/>
        <v>43122</v>
      </c>
      <c r="B35" s="103" t="str">
        <f>VLOOKUP(WEEKDAY(A35,1),גיליון1!$A$3:$B$9,2,0)</f>
        <v>Monday</v>
      </c>
      <c r="C35" s="169"/>
      <c r="D35" s="113"/>
      <c r="E35" s="169"/>
      <c r="F35" s="113"/>
      <c r="G35" s="170"/>
      <c r="H35" s="171"/>
      <c r="I35" s="105">
        <f t="shared" si="2"/>
        <v>0</v>
      </c>
      <c r="J35" s="172"/>
      <c r="K35" s="105">
        <f t="shared" si="0"/>
        <v>0</v>
      </c>
      <c r="L35" s="171"/>
      <c r="M35" s="105">
        <f t="shared" si="1"/>
        <v>0</v>
      </c>
      <c r="N35" s="173"/>
    </row>
    <row r="36" spans="1:14" ht="12.75">
      <c r="A36" s="168">
        <f t="shared" si="3"/>
        <v>43123</v>
      </c>
      <c r="B36" s="103" t="str">
        <f>VLOOKUP(WEEKDAY(A36,1),גיליון1!$A$3:$B$9,2,0)</f>
        <v>Tuesday</v>
      </c>
      <c r="C36" s="169"/>
      <c r="D36" s="113"/>
      <c r="E36" s="169"/>
      <c r="F36" s="113"/>
      <c r="G36" s="170"/>
      <c r="H36" s="171"/>
      <c r="I36" s="105">
        <f t="shared" si="2"/>
        <v>0</v>
      </c>
      <c r="J36" s="172"/>
      <c r="K36" s="105">
        <f t="shared" si="0"/>
        <v>0</v>
      </c>
      <c r="L36" s="171"/>
      <c r="M36" s="105">
        <f t="shared" si="1"/>
        <v>0</v>
      </c>
      <c r="N36" s="173"/>
    </row>
    <row r="37" spans="1:14" ht="12.75">
      <c r="A37" s="168">
        <f t="shared" si="3"/>
        <v>43124</v>
      </c>
      <c r="B37" s="103" t="str">
        <f>VLOOKUP(WEEKDAY(A37,1),גיליון1!$A$3:$B$9,2,0)</f>
        <v>Wednesday</v>
      </c>
      <c r="C37" s="169"/>
      <c r="D37" s="113"/>
      <c r="E37" s="169"/>
      <c r="F37" s="113"/>
      <c r="G37" s="170"/>
      <c r="H37" s="171"/>
      <c r="I37" s="105">
        <f t="shared" si="2"/>
        <v>0</v>
      </c>
      <c r="J37" s="172"/>
      <c r="K37" s="105">
        <f t="shared" si="0"/>
        <v>0</v>
      </c>
      <c r="L37" s="171"/>
      <c r="M37" s="105">
        <f t="shared" si="1"/>
        <v>0</v>
      </c>
      <c r="N37" s="173"/>
    </row>
    <row r="38" spans="1:14" ht="12.75">
      <c r="A38" s="168">
        <f t="shared" si="3"/>
        <v>43125</v>
      </c>
      <c r="B38" s="103" t="str">
        <f>VLOOKUP(WEEKDAY(A38,1),גיליון1!$A$3:$B$9,2,0)</f>
        <v>Thursday</v>
      </c>
      <c r="C38" s="169"/>
      <c r="D38" s="113"/>
      <c r="E38" s="169"/>
      <c r="F38" s="113"/>
      <c r="G38" s="170"/>
      <c r="H38" s="171"/>
      <c r="I38" s="105">
        <f t="shared" si="2"/>
        <v>0</v>
      </c>
      <c r="J38" s="172"/>
      <c r="K38" s="105">
        <f t="shared" si="0"/>
        <v>0</v>
      </c>
      <c r="L38" s="171"/>
      <c r="M38" s="105">
        <f t="shared" si="1"/>
        <v>0</v>
      </c>
      <c r="N38" s="173"/>
    </row>
    <row r="39" spans="1:14" ht="12.75">
      <c r="A39" s="174">
        <f t="shared" si="3"/>
        <v>43126</v>
      </c>
      <c r="B39" s="159" t="str">
        <f>VLOOKUP(WEEKDAY(A39,1),גיליון1!$A$3:$B$9,2,0)</f>
        <v>Friday</v>
      </c>
      <c r="C39" s="169"/>
      <c r="D39" s="113"/>
      <c r="E39" s="169"/>
      <c r="F39" s="113"/>
      <c r="G39" s="170"/>
      <c r="H39" s="171"/>
      <c r="I39" s="160">
        <f t="shared" si="2"/>
        <v>0</v>
      </c>
      <c r="J39" s="172"/>
      <c r="K39" s="160">
        <f t="shared" si="0"/>
        <v>0</v>
      </c>
      <c r="L39" s="171"/>
      <c r="M39" s="160">
        <f t="shared" si="1"/>
        <v>0</v>
      </c>
      <c r="N39" s="175"/>
    </row>
    <row r="40" spans="1:14" ht="12.75">
      <c r="A40" s="174">
        <f t="shared" si="3"/>
        <v>43127</v>
      </c>
      <c r="B40" s="159" t="str">
        <f>VLOOKUP(WEEKDAY(A40,1),גיליון1!$A$3:$B$9,2,0)</f>
        <v>Saturday</v>
      </c>
      <c r="C40" s="169"/>
      <c r="D40" s="113"/>
      <c r="E40" s="169"/>
      <c r="F40" s="113"/>
      <c r="G40" s="170"/>
      <c r="H40" s="171"/>
      <c r="I40" s="160">
        <f t="shared" si="2"/>
        <v>0</v>
      </c>
      <c r="J40" s="172"/>
      <c r="K40" s="160">
        <f t="shared" si="0"/>
        <v>0</v>
      </c>
      <c r="L40" s="171"/>
      <c r="M40" s="160">
        <f t="shared" si="1"/>
        <v>0</v>
      </c>
      <c r="N40" s="175"/>
    </row>
    <row r="41" spans="1:14" ht="12.75">
      <c r="A41" s="168">
        <f t="shared" si="3"/>
        <v>43128</v>
      </c>
      <c r="B41" s="103" t="str">
        <f>VLOOKUP(WEEKDAY(A41,1),גיליון1!$A$3:$B$9,2,0)</f>
        <v>Sunday</v>
      </c>
      <c r="C41" s="169"/>
      <c r="D41" s="113"/>
      <c r="E41" s="169"/>
      <c r="F41" s="113"/>
      <c r="G41" s="170"/>
      <c r="H41" s="171"/>
      <c r="I41" s="105">
        <f t="shared" si="2"/>
        <v>0</v>
      </c>
      <c r="J41" s="172"/>
      <c r="K41" s="105">
        <f t="shared" si="0"/>
        <v>0</v>
      </c>
      <c r="L41" s="171"/>
      <c r="M41" s="105">
        <f t="shared" si="1"/>
        <v>0</v>
      </c>
      <c r="N41" s="173"/>
    </row>
    <row r="42" spans="1:14" ht="12.75">
      <c r="A42" s="168">
        <f t="shared" si="3"/>
        <v>43129</v>
      </c>
      <c r="B42" s="103" t="str">
        <f>VLOOKUP(WEEKDAY(A42,1),גיליון1!$A$3:$B$9,2,0)</f>
        <v>Monday</v>
      </c>
      <c r="C42" s="169"/>
      <c r="D42" s="113"/>
      <c r="E42" s="169"/>
      <c r="F42" s="113"/>
      <c r="G42" s="170"/>
      <c r="H42" s="171"/>
      <c r="I42" s="105">
        <f t="shared" si="2"/>
        <v>0</v>
      </c>
      <c r="J42" s="172"/>
      <c r="K42" s="105">
        <f t="shared" si="0"/>
        <v>0</v>
      </c>
      <c r="L42" s="171"/>
      <c r="M42" s="105">
        <f t="shared" si="1"/>
        <v>0</v>
      </c>
      <c r="N42" s="173"/>
    </row>
    <row r="43" spans="1:14" ht="12.75">
      <c r="A43" s="168">
        <f t="shared" si="3"/>
        <v>43130</v>
      </c>
      <c r="B43" s="103" t="str">
        <f>VLOOKUP(WEEKDAY(A43,1),גיליון1!$A$3:$B$9,2,0)</f>
        <v>Tuesday</v>
      </c>
      <c r="C43" s="169"/>
      <c r="D43" s="113"/>
      <c r="E43" s="169"/>
      <c r="F43" s="113"/>
      <c r="G43" s="170"/>
      <c r="H43" s="171"/>
      <c r="I43" s="105">
        <f t="shared" si="2"/>
        <v>0</v>
      </c>
      <c r="J43" s="172"/>
      <c r="K43" s="105">
        <f t="shared" si="0"/>
        <v>0</v>
      </c>
      <c r="L43" s="171"/>
      <c r="M43" s="105">
        <f t="shared" si="1"/>
        <v>0</v>
      </c>
      <c r="N43" s="173"/>
    </row>
    <row r="44" spans="1:14" ht="13.5" thickBot="1">
      <c r="A44" s="168">
        <f t="shared" si="3"/>
        <v>43131</v>
      </c>
      <c r="B44" s="103" t="str">
        <f>VLOOKUP(WEEKDAY(A44,1),גיליון1!$A$3:$B$9,2,0)</f>
        <v>Wednesday</v>
      </c>
      <c r="C44" s="169"/>
      <c r="D44" s="113"/>
      <c r="E44" s="169"/>
      <c r="F44" s="113"/>
      <c r="G44" s="170"/>
      <c r="H44" s="171"/>
      <c r="I44" s="105">
        <f t="shared" si="2"/>
        <v>0</v>
      </c>
      <c r="J44" s="172"/>
      <c r="K44" s="105">
        <f t="shared" si="0"/>
        <v>0</v>
      </c>
      <c r="L44" s="171"/>
      <c r="M44" s="105">
        <f t="shared" si="1"/>
        <v>0</v>
      </c>
      <c r="N44" s="173"/>
    </row>
    <row r="45" spans="1:14" ht="13.5" thickBot="1">
      <c r="A45" s="229" t="s">
        <v>11</v>
      </c>
      <c r="B45" s="230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6" t="s">
        <v>34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</row>
    <row r="47" spans="1:14" ht="42" customHeight="1">
      <c r="A47" s="221" t="s">
        <v>25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30</v>
      </c>
      <c r="C50" s="225"/>
      <c r="D50" s="225"/>
      <c r="E50" s="225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32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6" t="s">
        <v>56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</row>
    <row r="55" spans="1:14" ht="12.75">
      <c r="A55" s="140"/>
      <c r="B55" s="87" t="s">
        <v>12</v>
      </c>
      <c r="C55" s="220"/>
      <c r="D55" s="220"/>
      <c r="E55" s="220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20"/>
      <c r="D57" s="220"/>
      <c r="E57" s="220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7"/>
      <c r="B58" s="178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7"/>
      <c r="B59" s="178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79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12">
      <selection activeCell="J28" sqref="J28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1.8515625" style="93" customWidth="1"/>
    <col min="12" max="12" width="11.57421875" style="93" customWidth="1"/>
    <col min="13" max="13" width="13.00390625" style="93" customWidth="1"/>
    <col min="14" max="16384" width="9.140625" style="93" customWidth="1"/>
  </cols>
  <sheetData>
    <row r="1" spans="1:14" ht="18.75" customHeight="1">
      <c r="A1" s="236" t="s">
        <v>71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ht="18">
      <c r="A2" s="68"/>
      <c r="B2" s="69" t="s">
        <v>0</v>
      </c>
      <c r="C2" s="107">
        <f>+A14</f>
        <v>43132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50</v>
      </c>
      <c r="C4" s="207" t="str">
        <f>'total year'!C4:E4</f>
        <v>Tel Aviv University </v>
      </c>
      <c r="D4" s="207"/>
      <c r="E4" s="207"/>
      <c r="F4" s="74"/>
      <c r="G4" s="75"/>
      <c r="H4" s="69" t="s">
        <v>42</v>
      </c>
      <c r="I4" s="72"/>
      <c r="J4" s="78"/>
      <c r="K4" s="207">
        <f>IF('total year'!I4=0,"",'total year'!I4)</f>
      </c>
      <c r="L4" s="207"/>
      <c r="M4" s="207"/>
      <c r="N4" s="92"/>
      <c r="O4" s="59" t="s">
        <v>35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43</v>
      </c>
      <c r="Q5" s="60"/>
    </row>
    <row r="6" spans="1:15" ht="18">
      <c r="A6" s="74"/>
      <c r="B6" s="69" t="s">
        <v>1</v>
      </c>
      <c r="C6" s="237" t="str">
        <f>IF('total year'!C6:E6=0," ",'total year'!C6:E6)</f>
        <v> </v>
      </c>
      <c r="D6" s="237"/>
      <c r="E6" s="237"/>
      <c r="F6" s="77"/>
      <c r="G6" s="78"/>
      <c r="H6" s="69" t="s">
        <v>41</v>
      </c>
      <c r="I6" s="72"/>
      <c r="J6" s="78"/>
      <c r="K6" s="207">
        <f>IF('total year'!I6=0,"",'total year'!I6)</f>
      </c>
      <c r="L6" s="207"/>
      <c r="M6" s="207"/>
      <c r="N6" s="78"/>
      <c r="O6" s="60" t="s">
        <v>44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6" t="s">
        <v>2</v>
      </c>
      <c r="D8" s="226"/>
      <c r="E8" s="226"/>
      <c r="F8" s="226"/>
      <c r="G8" s="227"/>
      <c r="H8" s="228"/>
      <c r="I8" s="228"/>
      <c r="J8" s="234" t="s">
        <v>37</v>
      </c>
      <c r="K8" s="234" t="s">
        <v>39</v>
      </c>
      <c r="L8" s="238" t="s">
        <v>31</v>
      </c>
      <c r="M8" s="231" t="s">
        <v>38</v>
      </c>
      <c r="N8" s="231" t="s">
        <v>17</v>
      </c>
    </row>
    <row r="9" spans="1:14" ht="12.75" customHeight="1" thickBot="1">
      <c r="A9" s="97"/>
      <c r="B9" s="100"/>
      <c r="C9" s="214"/>
      <c r="D9" s="215"/>
      <c r="E9" s="214"/>
      <c r="F9" s="215"/>
      <c r="G9" s="114"/>
      <c r="H9" s="117"/>
      <c r="I9" s="232" t="s">
        <v>21</v>
      </c>
      <c r="J9" s="235"/>
      <c r="K9" s="223"/>
      <c r="L9" s="239"/>
      <c r="M9" s="224"/>
      <c r="N9" s="224"/>
    </row>
    <row r="10" spans="1:15" ht="12.75" customHeight="1">
      <c r="A10" s="127"/>
      <c r="B10" s="101" t="s">
        <v>3</v>
      </c>
      <c r="C10" s="216" t="s">
        <v>27</v>
      </c>
      <c r="D10" s="217"/>
      <c r="E10" s="216" t="s">
        <v>28</v>
      </c>
      <c r="F10" s="217"/>
      <c r="G10" s="128" t="s">
        <v>24</v>
      </c>
      <c r="H10" s="127" t="s">
        <v>40</v>
      </c>
      <c r="I10" s="233"/>
      <c r="J10" s="235"/>
      <c r="K10" s="223"/>
      <c r="L10" s="222" t="s">
        <v>51</v>
      </c>
      <c r="M10" s="224"/>
      <c r="N10" s="224"/>
      <c r="O10" s="59" t="s">
        <v>35</v>
      </c>
    </row>
    <row r="11" spans="1:15" ht="14.25" customHeight="1">
      <c r="A11" s="98"/>
      <c r="B11" s="102" t="s">
        <v>49</v>
      </c>
      <c r="C11" s="218" t="str">
        <f>IF('total year'!C11=0," ",'total year'!C11)</f>
        <v> </v>
      </c>
      <c r="D11" s="219"/>
      <c r="E11" s="218" t="str">
        <f>IF('total year'!D11=0," ",'total year'!D11)</f>
        <v> </v>
      </c>
      <c r="F11" s="219"/>
      <c r="G11" s="115" t="str">
        <f>IF('total year'!E11=0," ",'total year'!E11)</f>
        <v> </v>
      </c>
      <c r="H11" s="104" t="str">
        <f>IF('total year'!F11=0," ",'total year'!F11)</f>
        <v> </v>
      </c>
      <c r="I11" s="233"/>
      <c r="J11" s="235"/>
      <c r="K11" s="223"/>
      <c r="L11" s="223"/>
      <c r="M11" s="224"/>
      <c r="N11" s="224"/>
      <c r="O11" s="60" t="s">
        <v>45</v>
      </c>
    </row>
    <row r="12" spans="1:15" ht="17.25" customHeight="1">
      <c r="A12" s="98"/>
      <c r="B12" s="102" t="s">
        <v>55</v>
      </c>
      <c r="C12" s="218" t="str">
        <f>IF('total year'!C12=0," ",'total year'!C12)</f>
        <v> </v>
      </c>
      <c r="D12" s="219"/>
      <c r="E12" s="218" t="str">
        <f>IF('total year'!D12=0," ",'total year'!D12)</f>
        <v> </v>
      </c>
      <c r="F12" s="219"/>
      <c r="G12" s="115" t="str">
        <f>IF('total year'!E12=0," ",'total year'!E12)</f>
        <v> </v>
      </c>
      <c r="H12" s="104" t="str">
        <f>IF('total year'!F12=0," ",'total year'!F12)</f>
        <v> </v>
      </c>
      <c r="I12" s="233"/>
      <c r="J12" s="235"/>
      <c r="K12" s="223"/>
      <c r="L12" s="224"/>
      <c r="M12" s="224"/>
      <c r="N12" s="224"/>
      <c r="O12" s="60" t="s">
        <v>46</v>
      </c>
    </row>
    <row r="13" spans="1:15" ht="17.25" customHeight="1" thickBot="1">
      <c r="A13" s="152"/>
      <c r="B13" s="153"/>
      <c r="C13" s="154" t="s">
        <v>58</v>
      </c>
      <c r="D13" s="155" t="s">
        <v>59</v>
      </c>
      <c r="E13" s="154" t="s">
        <v>58</v>
      </c>
      <c r="F13" s="155" t="s">
        <v>59</v>
      </c>
      <c r="G13" s="156" t="s">
        <v>58</v>
      </c>
      <c r="H13" s="157" t="s">
        <v>58</v>
      </c>
      <c r="I13" s="158" t="s">
        <v>58</v>
      </c>
      <c r="J13" s="158" t="s">
        <v>58</v>
      </c>
      <c r="K13" s="158" t="s">
        <v>58</v>
      </c>
      <c r="L13" s="158" t="s">
        <v>58</v>
      </c>
      <c r="M13" s="158" t="s">
        <v>58</v>
      </c>
      <c r="N13" s="152"/>
      <c r="O13" s="60"/>
    </row>
    <row r="14" spans="1:16" ht="12.75">
      <c r="A14" s="161">
        <v>43132</v>
      </c>
      <c r="B14" s="149" t="str">
        <f>VLOOKUP(WEEKDAY(A14,1),גיליון1!$A$3:$B$9,2,0)</f>
        <v>Thursday</v>
      </c>
      <c r="C14" s="162"/>
      <c r="D14" s="150"/>
      <c r="E14" s="162"/>
      <c r="F14" s="150"/>
      <c r="G14" s="163"/>
      <c r="H14" s="164"/>
      <c r="I14" s="151">
        <f>+H14+G14+E14+C14</f>
        <v>0</v>
      </c>
      <c r="J14" s="165"/>
      <c r="K14" s="151">
        <f aca="true" t="shared" si="0" ref="K14:K41">+J14+I14</f>
        <v>0</v>
      </c>
      <c r="L14" s="164"/>
      <c r="M14" s="151">
        <f aca="true" t="shared" si="1" ref="M14:M41">+L14+K14</f>
        <v>0</v>
      </c>
      <c r="N14" s="166"/>
      <c r="P14" s="167"/>
    </row>
    <row r="15" spans="1:14" ht="12.75">
      <c r="A15" s="174">
        <f>+A14+1</f>
        <v>43133</v>
      </c>
      <c r="B15" s="159" t="str">
        <f>VLOOKUP(WEEKDAY(A15,1),גיליון1!$A$3:$B$9,2,0)</f>
        <v>Friday</v>
      </c>
      <c r="C15" s="169"/>
      <c r="D15" s="113"/>
      <c r="E15" s="169"/>
      <c r="F15" s="113"/>
      <c r="G15" s="170"/>
      <c r="H15" s="171"/>
      <c r="I15" s="160">
        <f aca="true" t="shared" si="2" ref="I15:I44">+H15+G15+E15+C15</f>
        <v>0</v>
      </c>
      <c r="J15" s="172"/>
      <c r="K15" s="160">
        <f t="shared" si="0"/>
        <v>0</v>
      </c>
      <c r="L15" s="171"/>
      <c r="M15" s="160">
        <f t="shared" si="1"/>
        <v>0</v>
      </c>
      <c r="N15" s="175"/>
    </row>
    <row r="16" spans="1:14" ht="12.75">
      <c r="A16" s="174">
        <f aca="true" t="shared" si="3" ref="A16:A41">+A15+1</f>
        <v>43134</v>
      </c>
      <c r="B16" s="159" t="str">
        <f>VLOOKUP(WEEKDAY(A16,1),גיליון1!$A$3:$B$9,2,0)</f>
        <v>Saturday</v>
      </c>
      <c r="C16" s="169"/>
      <c r="D16" s="113"/>
      <c r="E16" s="169"/>
      <c r="F16" s="113"/>
      <c r="G16" s="170"/>
      <c r="H16" s="171"/>
      <c r="I16" s="160">
        <f t="shared" si="2"/>
        <v>0</v>
      </c>
      <c r="J16" s="172"/>
      <c r="K16" s="160">
        <f t="shared" si="0"/>
        <v>0</v>
      </c>
      <c r="L16" s="171"/>
      <c r="M16" s="160">
        <f t="shared" si="1"/>
        <v>0</v>
      </c>
      <c r="N16" s="175"/>
    </row>
    <row r="17" spans="1:15" ht="15">
      <c r="A17" s="168">
        <f t="shared" si="3"/>
        <v>43135</v>
      </c>
      <c r="B17" s="103" t="str">
        <f>VLOOKUP(WEEKDAY(A17,1),גיליון1!$A$3:$B$9,2,0)</f>
        <v>Sunday</v>
      </c>
      <c r="C17" s="169"/>
      <c r="D17" s="113"/>
      <c r="E17" s="169"/>
      <c r="F17" s="113"/>
      <c r="G17" s="170"/>
      <c r="H17" s="171"/>
      <c r="I17" s="105">
        <f t="shared" si="2"/>
        <v>0</v>
      </c>
      <c r="J17" s="172"/>
      <c r="K17" s="105">
        <f t="shared" si="0"/>
        <v>0</v>
      </c>
      <c r="L17" s="171"/>
      <c r="M17" s="105">
        <f t="shared" si="1"/>
        <v>0</v>
      </c>
      <c r="N17" s="173"/>
      <c r="O17" s="59" t="s">
        <v>73</v>
      </c>
    </row>
    <row r="18" spans="1:15" ht="15">
      <c r="A18" s="168">
        <f t="shared" si="3"/>
        <v>43136</v>
      </c>
      <c r="B18" s="103" t="str">
        <f>VLOOKUP(WEEKDAY(A18,1),גיליון1!$A$3:$B$9,2,0)</f>
        <v>Monday</v>
      </c>
      <c r="C18" s="169"/>
      <c r="D18" s="113"/>
      <c r="E18" s="169"/>
      <c r="F18" s="113"/>
      <c r="G18" s="170"/>
      <c r="H18" s="171"/>
      <c r="I18" s="105">
        <f t="shared" si="2"/>
        <v>0</v>
      </c>
      <c r="J18" s="172"/>
      <c r="K18" s="105">
        <f t="shared" si="0"/>
        <v>0</v>
      </c>
      <c r="L18" s="171"/>
      <c r="M18" s="105">
        <f t="shared" si="1"/>
        <v>0</v>
      </c>
      <c r="N18" s="173"/>
      <c r="O18" s="59" t="s">
        <v>74</v>
      </c>
    </row>
    <row r="19" spans="1:15" ht="15">
      <c r="A19" s="168">
        <f t="shared" si="3"/>
        <v>43137</v>
      </c>
      <c r="B19" s="103" t="str">
        <f>VLOOKUP(WEEKDAY(A19,1),גיליון1!$A$3:$B$9,2,0)</f>
        <v>Tuesday</v>
      </c>
      <c r="C19" s="169"/>
      <c r="D19" s="113"/>
      <c r="E19" s="169"/>
      <c r="F19" s="113"/>
      <c r="G19" s="170"/>
      <c r="H19" s="171"/>
      <c r="I19" s="105">
        <f t="shared" si="2"/>
        <v>0</v>
      </c>
      <c r="J19" s="172"/>
      <c r="K19" s="105">
        <f t="shared" si="0"/>
        <v>0</v>
      </c>
      <c r="L19" s="171"/>
      <c r="M19" s="105">
        <f t="shared" si="1"/>
        <v>0</v>
      </c>
      <c r="N19" s="173"/>
      <c r="O19" s="59" t="s">
        <v>72</v>
      </c>
    </row>
    <row r="20" spans="1:14" ht="12.75">
      <c r="A20" s="168">
        <f t="shared" si="3"/>
        <v>43138</v>
      </c>
      <c r="B20" s="103" t="str">
        <f>VLOOKUP(WEEKDAY(A20,1),גיליון1!$A$3:$B$9,2,0)</f>
        <v>Wednesday</v>
      </c>
      <c r="C20" s="169"/>
      <c r="D20" s="113"/>
      <c r="E20" s="169"/>
      <c r="F20" s="113"/>
      <c r="G20" s="170"/>
      <c r="H20" s="171"/>
      <c r="I20" s="105">
        <f t="shared" si="2"/>
        <v>0</v>
      </c>
      <c r="J20" s="172"/>
      <c r="K20" s="105">
        <f t="shared" si="0"/>
        <v>0</v>
      </c>
      <c r="L20" s="171"/>
      <c r="M20" s="105">
        <f t="shared" si="1"/>
        <v>0</v>
      </c>
      <c r="N20" s="173"/>
    </row>
    <row r="21" spans="1:14" ht="12.75">
      <c r="A21" s="168">
        <f t="shared" si="3"/>
        <v>43139</v>
      </c>
      <c r="B21" s="103" t="str">
        <f>VLOOKUP(WEEKDAY(A21,1),גיליון1!$A$3:$B$9,2,0)</f>
        <v>Thursday</v>
      </c>
      <c r="C21" s="169"/>
      <c r="D21" s="113"/>
      <c r="E21" s="169"/>
      <c r="F21" s="113"/>
      <c r="G21" s="170"/>
      <c r="H21" s="171"/>
      <c r="I21" s="105">
        <f t="shared" si="2"/>
        <v>0</v>
      </c>
      <c r="J21" s="172"/>
      <c r="K21" s="105">
        <f t="shared" si="0"/>
        <v>0</v>
      </c>
      <c r="L21" s="171"/>
      <c r="M21" s="105">
        <f t="shared" si="1"/>
        <v>0</v>
      </c>
      <c r="N21" s="173"/>
    </row>
    <row r="22" spans="1:14" ht="12.75">
      <c r="A22" s="174">
        <f t="shared" si="3"/>
        <v>43140</v>
      </c>
      <c r="B22" s="159" t="str">
        <f>VLOOKUP(WEEKDAY(A22,1),גיליון1!$A$3:$B$9,2,0)</f>
        <v>Friday</v>
      </c>
      <c r="C22" s="169"/>
      <c r="D22" s="113"/>
      <c r="E22" s="169"/>
      <c r="F22" s="113"/>
      <c r="G22" s="170"/>
      <c r="H22" s="171"/>
      <c r="I22" s="160">
        <f t="shared" si="2"/>
        <v>0</v>
      </c>
      <c r="J22" s="172"/>
      <c r="K22" s="160">
        <f t="shared" si="0"/>
        <v>0</v>
      </c>
      <c r="L22" s="171"/>
      <c r="M22" s="160">
        <f t="shared" si="1"/>
        <v>0</v>
      </c>
      <c r="N22" s="175"/>
    </row>
    <row r="23" spans="1:14" ht="12.75">
      <c r="A23" s="174">
        <f t="shared" si="3"/>
        <v>43141</v>
      </c>
      <c r="B23" s="159" t="str">
        <f>VLOOKUP(WEEKDAY(A23,1),גיליון1!$A$3:$B$9,2,0)</f>
        <v>Saturday</v>
      </c>
      <c r="C23" s="169"/>
      <c r="D23" s="113"/>
      <c r="E23" s="169"/>
      <c r="F23" s="113"/>
      <c r="G23" s="170"/>
      <c r="H23" s="171"/>
      <c r="I23" s="160">
        <f t="shared" si="2"/>
        <v>0</v>
      </c>
      <c r="J23" s="172"/>
      <c r="K23" s="160">
        <f t="shared" si="0"/>
        <v>0</v>
      </c>
      <c r="L23" s="171"/>
      <c r="M23" s="160">
        <f t="shared" si="1"/>
        <v>0</v>
      </c>
      <c r="N23" s="175"/>
    </row>
    <row r="24" spans="1:14" ht="12.75">
      <c r="A24" s="168">
        <f t="shared" si="3"/>
        <v>43142</v>
      </c>
      <c r="B24" s="103" t="str">
        <f>VLOOKUP(WEEKDAY(A24,1),גיליון1!$A$3:$B$9,2,0)</f>
        <v>Sunday</v>
      </c>
      <c r="C24" s="169"/>
      <c r="D24" s="113"/>
      <c r="E24" s="169"/>
      <c r="F24" s="113"/>
      <c r="G24" s="170"/>
      <c r="H24" s="171"/>
      <c r="I24" s="105">
        <f t="shared" si="2"/>
        <v>0</v>
      </c>
      <c r="J24" s="172"/>
      <c r="K24" s="105">
        <f t="shared" si="0"/>
        <v>0</v>
      </c>
      <c r="L24" s="171"/>
      <c r="M24" s="105">
        <f t="shared" si="1"/>
        <v>0</v>
      </c>
      <c r="N24" s="173"/>
    </row>
    <row r="25" spans="1:14" ht="12.75">
      <c r="A25" s="168">
        <f t="shared" si="3"/>
        <v>43143</v>
      </c>
      <c r="B25" s="103" t="str">
        <f>VLOOKUP(WEEKDAY(A25,1),גיליון1!$A$3:$B$9,2,0)</f>
        <v>Monday</v>
      </c>
      <c r="C25" s="169"/>
      <c r="D25" s="113"/>
      <c r="E25" s="169"/>
      <c r="F25" s="113"/>
      <c r="G25" s="170"/>
      <c r="H25" s="171"/>
      <c r="I25" s="105">
        <f t="shared" si="2"/>
        <v>0</v>
      </c>
      <c r="J25" s="172"/>
      <c r="K25" s="105">
        <f t="shared" si="0"/>
        <v>0</v>
      </c>
      <c r="L25" s="171"/>
      <c r="M25" s="105">
        <f t="shared" si="1"/>
        <v>0</v>
      </c>
      <c r="N25" s="173"/>
    </row>
    <row r="26" spans="1:14" ht="12.75">
      <c r="A26" s="168">
        <f t="shared" si="3"/>
        <v>43144</v>
      </c>
      <c r="B26" s="103" t="str">
        <f>VLOOKUP(WEEKDAY(A26,1),גיליון1!$A$3:$B$9,2,0)</f>
        <v>Tuesday</v>
      </c>
      <c r="C26" s="169"/>
      <c r="D26" s="113"/>
      <c r="E26" s="169"/>
      <c r="F26" s="113"/>
      <c r="G26" s="170"/>
      <c r="H26" s="171"/>
      <c r="I26" s="105">
        <f t="shared" si="2"/>
        <v>0</v>
      </c>
      <c r="J26" s="172"/>
      <c r="K26" s="105">
        <f t="shared" si="0"/>
        <v>0</v>
      </c>
      <c r="L26" s="171"/>
      <c r="M26" s="105">
        <f t="shared" si="1"/>
        <v>0</v>
      </c>
      <c r="N26" s="173"/>
    </row>
    <row r="27" spans="1:14" ht="12.75">
      <c r="A27" s="168">
        <f t="shared" si="3"/>
        <v>43145</v>
      </c>
      <c r="B27" s="103" t="str">
        <f>VLOOKUP(WEEKDAY(A27,1),גיליון1!$A$3:$B$9,2,0)</f>
        <v>Wednesday</v>
      </c>
      <c r="C27" s="169"/>
      <c r="D27" s="113"/>
      <c r="E27" s="169"/>
      <c r="F27" s="113"/>
      <c r="G27" s="170"/>
      <c r="H27" s="171"/>
      <c r="I27" s="105">
        <f t="shared" si="2"/>
        <v>0</v>
      </c>
      <c r="J27" s="172"/>
      <c r="K27" s="105">
        <f t="shared" si="0"/>
        <v>0</v>
      </c>
      <c r="L27" s="171"/>
      <c r="M27" s="105">
        <f t="shared" si="1"/>
        <v>0</v>
      </c>
      <c r="N27" s="173"/>
    </row>
    <row r="28" spans="1:14" ht="12.75">
      <c r="A28" s="168">
        <f t="shared" si="3"/>
        <v>43146</v>
      </c>
      <c r="B28" s="103" t="str">
        <f>VLOOKUP(WEEKDAY(A28,1),גיליון1!$A$3:$B$9,2,0)</f>
        <v>Thursday</v>
      </c>
      <c r="C28" s="169"/>
      <c r="D28" s="113"/>
      <c r="E28" s="169"/>
      <c r="F28" s="113"/>
      <c r="G28" s="170"/>
      <c r="H28" s="171"/>
      <c r="I28" s="105">
        <f t="shared" si="2"/>
        <v>0</v>
      </c>
      <c r="J28" s="172"/>
      <c r="K28" s="105">
        <f t="shared" si="0"/>
        <v>0</v>
      </c>
      <c r="L28" s="171"/>
      <c r="M28" s="105">
        <f t="shared" si="1"/>
        <v>0</v>
      </c>
      <c r="N28" s="173"/>
    </row>
    <row r="29" spans="1:14" ht="12.75">
      <c r="A29" s="174">
        <f t="shared" si="3"/>
        <v>43147</v>
      </c>
      <c r="B29" s="159" t="str">
        <f>VLOOKUP(WEEKDAY(A29,1),גיליון1!$A$3:$B$9,2,0)</f>
        <v>Friday</v>
      </c>
      <c r="C29" s="169"/>
      <c r="D29" s="113"/>
      <c r="E29" s="169"/>
      <c r="F29" s="113"/>
      <c r="G29" s="170"/>
      <c r="H29" s="171"/>
      <c r="I29" s="160">
        <f t="shared" si="2"/>
        <v>0</v>
      </c>
      <c r="J29" s="172"/>
      <c r="K29" s="160">
        <f t="shared" si="0"/>
        <v>0</v>
      </c>
      <c r="L29" s="171"/>
      <c r="M29" s="160">
        <f t="shared" si="1"/>
        <v>0</v>
      </c>
      <c r="N29" s="175"/>
    </row>
    <row r="30" spans="1:14" ht="12.75">
      <c r="A30" s="174">
        <f t="shared" si="3"/>
        <v>43148</v>
      </c>
      <c r="B30" s="159" t="str">
        <f>VLOOKUP(WEEKDAY(A30,1),גיליון1!$A$3:$B$9,2,0)</f>
        <v>Saturday</v>
      </c>
      <c r="C30" s="169"/>
      <c r="D30" s="113"/>
      <c r="E30" s="169"/>
      <c r="F30" s="113"/>
      <c r="G30" s="170"/>
      <c r="H30" s="171"/>
      <c r="I30" s="160">
        <f t="shared" si="2"/>
        <v>0</v>
      </c>
      <c r="J30" s="172"/>
      <c r="K30" s="160">
        <f t="shared" si="0"/>
        <v>0</v>
      </c>
      <c r="L30" s="171"/>
      <c r="M30" s="160">
        <f t="shared" si="1"/>
        <v>0</v>
      </c>
      <c r="N30" s="175"/>
    </row>
    <row r="31" spans="1:14" ht="12.75">
      <c r="A31" s="168">
        <f t="shared" si="3"/>
        <v>43149</v>
      </c>
      <c r="B31" s="103" t="str">
        <f>VLOOKUP(WEEKDAY(A31,1),גיליון1!$A$3:$B$9,2,0)</f>
        <v>Sunday</v>
      </c>
      <c r="C31" s="169"/>
      <c r="D31" s="113"/>
      <c r="E31" s="169"/>
      <c r="F31" s="113"/>
      <c r="G31" s="170"/>
      <c r="H31" s="171"/>
      <c r="I31" s="105">
        <f t="shared" si="2"/>
        <v>0</v>
      </c>
      <c r="J31" s="172"/>
      <c r="K31" s="105">
        <f t="shared" si="0"/>
        <v>0</v>
      </c>
      <c r="L31" s="171"/>
      <c r="M31" s="105">
        <f t="shared" si="1"/>
        <v>0</v>
      </c>
      <c r="N31" s="173"/>
    </row>
    <row r="32" spans="1:14" ht="12.75">
      <c r="A32" s="168">
        <f t="shared" si="3"/>
        <v>43150</v>
      </c>
      <c r="B32" s="103" t="str">
        <f>VLOOKUP(WEEKDAY(A32,1),גיליון1!$A$3:$B$9,2,0)</f>
        <v>Monday</v>
      </c>
      <c r="C32" s="169"/>
      <c r="D32" s="113"/>
      <c r="E32" s="169"/>
      <c r="F32" s="113"/>
      <c r="G32" s="170"/>
      <c r="H32" s="171"/>
      <c r="I32" s="105">
        <f t="shared" si="2"/>
        <v>0</v>
      </c>
      <c r="J32" s="172"/>
      <c r="K32" s="105">
        <f t="shared" si="0"/>
        <v>0</v>
      </c>
      <c r="L32" s="171"/>
      <c r="M32" s="105">
        <f t="shared" si="1"/>
        <v>0</v>
      </c>
      <c r="N32" s="173"/>
    </row>
    <row r="33" spans="1:14" ht="12.75">
      <c r="A33" s="168">
        <f t="shared" si="3"/>
        <v>43151</v>
      </c>
      <c r="B33" s="103" t="str">
        <f>VLOOKUP(WEEKDAY(A33,1),גיליון1!$A$3:$B$9,2,0)</f>
        <v>Tuesday</v>
      </c>
      <c r="C33" s="169"/>
      <c r="D33" s="113"/>
      <c r="E33" s="169"/>
      <c r="F33" s="113"/>
      <c r="G33" s="170"/>
      <c r="H33" s="171"/>
      <c r="I33" s="105">
        <f t="shared" si="2"/>
        <v>0</v>
      </c>
      <c r="J33" s="172"/>
      <c r="K33" s="105">
        <f t="shared" si="0"/>
        <v>0</v>
      </c>
      <c r="L33" s="171"/>
      <c r="M33" s="105">
        <f t="shared" si="1"/>
        <v>0</v>
      </c>
      <c r="N33" s="173"/>
    </row>
    <row r="34" spans="1:14" ht="12.75">
      <c r="A34" s="168">
        <f t="shared" si="3"/>
        <v>43152</v>
      </c>
      <c r="B34" s="103" t="str">
        <f>VLOOKUP(WEEKDAY(A34,1),גיליון1!$A$3:$B$9,2,0)</f>
        <v>Wednesday</v>
      </c>
      <c r="C34" s="169"/>
      <c r="D34" s="113"/>
      <c r="E34" s="169"/>
      <c r="F34" s="113"/>
      <c r="G34" s="170"/>
      <c r="H34" s="171"/>
      <c r="I34" s="105">
        <f t="shared" si="2"/>
        <v>0</v>
      </c>
      <c r="J34" s="172"/>
      <c r="K34" s="105">
        <f t="shared" si="0"/>
        <v>0</v>
      </c>
      <c r="L34" s="171"/>
      <c r="M34" s="105">
        <f t="shared" si="1"/>
        <v>0</v>
      </c>
      <c r="N34" s="173"/>
    </row>
    <row r="35" spans="1:14" ht="12.75">
      <c r="A35" s="168">
        <f t="shared" si="3"/>
        <v>43153</v>
      </c>
      <c r="B35" s="103" t="str">
        <f>VLOOKUP(WEEKDAY(A35,1),גיליון1!$A$3:$B$9,2,0)</f>
        <v>Thursday</v>
      </c>
      <c r="C35" s="169"/>
      <c r="D35" s="113"/>
      <c r="E35" s="169"/>
      <c r="F35" s="113"/>
      <c r="G35" s="170"/>
      <c r="H35" s="171"/>
      <c r="I35" s="105">
        <f t="shared" si="2"/>
        <v>0</v>
      </c>
      <c r="J35" s="172"/>
      <c r="K35" s="105">
        <f t="shared" si="0"/>
        <v>0</v>
      </c>
      <c r="L35" s="171"/>
      <c r="M35" s="105">
        <f t="shared" si="1"/>
        <v>0</v>
      </c>
      <c r="N35" s="173"/>
    </row>
    <row r="36" spans="1:14" ht="12.75">
      <c r="A36" s="174">
        <f t="shared" si="3"/>
        <v>43154</v>
      </c>
      <c r="B36" s="159" t="str">
        <f>VLOOKUP(WEEKDAY(A36,1),גיליון1!$A$3:$B$9,2,0)</f>
        <v>Friday</v>
      </c>
      <c r="C36" s="169"/>
      <c r="D36" s="113"/>
      <c r="E36" s="169"/>
      <c r="F36" s="113"/>
      <c r="G36" s="170"/>
      <c r="H36" s="171"/>
      <c r="I36" s="160">
        <f t="shared" si="2"/>
        <v>0</v>
      </c>
      <c r="J36" s="172"/>
      <c r="K36" s="160">
        <f t="shared" si="0"/>
        <v>0</v>
      </c>
      <c r="L36" s="171"/>
      <c r="M36" s="160">
        <f t="shared" si="1"/>
        <v>0</v>
      </c>
      <c r="N36" s="175"/>
    </row>
    <row r="37" spans="1:14" ht="12.75">
      <c r="A37" s="174">
        <f t="shared" si="3"/>
        <v>43155</v>
      </c>
      <c r="B37" s="159" t="str">
        <f>VLOOKUP(WEEKDAY(A37,1),גיליון1!$A$3:$B$9,2,0)</f>
        <v>Saturday</v>
      </c>
      <c r="C37" s="169"/>
      <c r="D37" s="113"/>
      <c r="E37" s="169"/>
      <c r="F37" s="113"/>
      <c r="G37" s="170"/>
      <c r="H37" s="171"/>
      <c r="I37" s="160">
        <f t="shared" si="2"/>
        <v>0</v>
      </c>
      <c r="J37" s="172"/>
      <c r="K37" s="160">
        <f t="shared" si="0"/>
        <v>0</v>
      </c>
      <c r="L37" s="171"/>
      <c r="M37" s="160">
        <f t="shared" si="1"/>
        <v>0</v>
      </c>
      <c r="N37" s="175"/>
    </row>
    <row r="38" spans="1:14" ht="12.75">
      <c r="A38" s="168">
        <f t="shared" si="3"/>
        <v>43156</v>
      </c>
      <c r="B38" s="103" t="str">
        <f>VLOOKUP(WEEKDAY(A38,1),גיליון1!$A$3:$B$9,2,0)</f>
        <v>Sunday</v>
      </c>
      <c r="C38" s="169"/>
      <c r="D38" s="113"/>
      <c r="E38" s="169"/>
      <c r="F38" s="113"/>
      <c r="G38" s="170"/>
      <c r="H38" s="171"/>
      <c r="I38" s="105">
        <f t="shared" si="2"/>
        <v>0</v>
      </c>
      <c r="J38" s="172"/>
      <c r="K38" s="105">
        <f t="shared" si="0"/>
        <v>0</v>
      </c>
      <c r="L38" s="171"/>
      <c r="M38" s="105">
        <f t="shared" si="1"/>
        <v>0</v>
      </c>
      <c r="N38" s="173"/>
    </row>
    <row r="39" spans="1:14" ht="12.75">
      <c r="A39" s="168">
        <f t="shared" si="3"/>
        <v>43157</v>
      </c>
      <c r="B39" s="103" t="str">
        <f>VLOOKUP(WEEKDAY(A39,1),גיליון1!$A$3:$B$9,2,0)</f>
        <v>Monday</v>
      </c>
      <c r="C39" s="169"/>
      <c r="D39" s="113"/>
      <c r="E39" s="169"/>
      <c r="F39" s="113"/>
      <c r="G39" s="170"/>
      <c r="H39" s="171"/>
      <c r="I39" s="105">
        <f t="shared" si="2"/>
        <v>0</v>
      </c>
      <c r="J39" s="172"/>
      <c r="K39" s="105">
        <f t="shared" si="0"/>
        <v>0</v>
      </c>
      <c r="L39" s="171"/>
      <c r="M39" s="105">
        <f t="shared" si="1"/>
        <v>0</v>
      </c>
      <c r="N39" s="173"/>
    </row>
    <row r="40" spans="1:14" ht="12.75">
      <c r="A40" s="168">
        <f t="shared" si="3"/>
        <v>43158</v>
      </c>
      <c r="B40" s="103" t="str">
        <f>VLOOKUP(WEEKDAY(A40,1),גיליון1!$A$3:$B$9,2,0)</f>
        <v>Tuesday</v>
      </c>
      <c r="C40" s="169"/>
      <c r="D40" s="113"/>
      <c r="E40" s="169"/>
      <c r="F40" s="113"/>
      <c r="G40" s="170"/>
      <c r="H40" s="171"/>
      <c r="I40" s="105">
        <f t="shared" si="2"/>
        <v>0</v>
      </c>
      <c r="J40" s="172"/>
      <c r="K40" s="105">
        <f t="shared" si="0"/>
        <v>0</v>
      </c>
      <c r="L40" s="171"/>
      <c r="M40" s="105">
        <f t="shared" si="1"/>
        <v>0</v>
      </c>
      <c r="N40" s="173"/>
    </row>
    <row r="41" spans="1:14" ht="12.75">
      <c r="A41" s="168">
        <f t="shared" si="3"/>
        <v>43159</v>
      </c>
      <c r="B41" s="103" t="str">
        <f>VLOOKUP(WEEKDAY(A41,1),גיליון1!$A$3:$B$9,2,0)</f>
        <v>Wednesday</v>
      </c>
      <c r="C41" s="169"/>
      <c r="D41" s="113"/>
      <c r="E41" s="169"/>
      <c r="F41" s="113"/>
      <c r="G41" s="170"/>
      <c r="H41" s="171"/>
      <c r="I41" s="105">
        <f t="shared" si="2"/>
        <v>0</v>
      </c>
      <c r="J41" s="172"/>
      <c r="K41" s="105">
        <f t="shared" si="0"/>
        <v>0</v>
      </c>
      <c r="L41" s="171"/>
      <c r="M41" s="105">
        <f t="shared" si="1"/>
        <v>0</v>
      </c>
      <c r="N41" s="173"/>
    </row>
    <row r="42" spans="1:14" ht="12.75">
      <c r="A42" s="168"/>
      <c r="B42" s="103"/>
      <c r="C42" s="169"/>
      <c r="D42" s="113"/>
      <c r="E42" s="169"/>
      <c r="F42" s="113"/>
      <c r="G42" s="170"/>
      <c r="H42" s="171"/>
      <c r="I42" s="105">
        <f t="shared" si="2"/>
        <v>0</v>
      </c>
      <c r="J42" s="172"/>
      <c r="K42" s="105"/>
      <c r="L42" s="171"/>
      <c r="M42" s="105"/>
      <c r="N42" s="173"/>
    </row>
    <row r="43" spans="1:14" ht="12.75">
      <c r="A43" s="168"/>
      <c r="B43" s="103"/>
      <c r="C43" s="169"/>
      <c r="D43" s="113"/>
      <c r="E43" s="169"/>
      <c r="F43" s="113"/>
      <c r="G43" s="170"/>
      <c r="H43" s="171"/>
      <c r="I43" s="105">
        <f t="shared" si="2"/>
        <v>0</v>
      </c>
      <c r="J43" s="172"/>
      <c r="K43" s="105"/>
      <c r="L43" s="171"/>
      <c r="M43" s="105"/>
      <c r="N43" s="173"/>
    </row>
    <row r="44" spans="1:14" ht="13.5" thickBot="1">
      <c r="A44" s="168"/>
      <c r="B44" s="103"/>
      <c r="C44" s="169"/>
      <c r="D44" s="113"/>
      <c r="E44" s="169"/>
      <c r="F44" s="113">
        <v>3</v>
      </c>
      <c r="G44" s="170"/>
      <c r="H44" s="171"/>
      <c r="I44" s="105">
        <f t="shared" si="2"/>
        <v>0</v>
      </c>
      <c r="J44" s="172"/>
      <c r="K44" s="105"/>
      <c r="L44" s="171"/>
      <c r="M44" s="105"/>
      <c r="N44" s="173"/>
    </row>
    <row r="45" spans="1:14" ht="13.5" thickBot="1">
      <c r="A45" s="229" t="s">
        <v>11</v>
      </c>
      <c r="B45" s="230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6" t="s">
        <v>34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</row>
    <row r="47" spans="1:14" ht="42" customHeight="1">
      <c r="A47" s="221" t="s">
        <v>25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30</v>
      </c>
      <c r="C50" s="225"/>
      <c r="D50" s="225"/>
      <c r="E50" s="225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32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6" t="s">
        <v>56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</row>
    <row r="55" spans="1:14" ht="12.75">
      <c r="A55" s="140"/>
      <c r="B55" s="87" t="s">
        <v>12</v>
      </c>
      <c r="C55" s="220"/>
      <c r="D55" s="220"/>
      <c r="E55" s="220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20"/>
      <c r="D57" s="220"/>
      <c r="E57" s="220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7"/>
      <c r="B58" s="178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7"/>
      <c r="B59" s="178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79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20">
      <selection activeCell="C50" sqref="C50:E50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1.8515625" style="93" customWidth="1"/>
    <col min="12" max="12" width="11.57421875" style="93" customWidth="1"/>
    <col min="13" max="13" width="13.00390625" style="93" customWidth="1"/>
    <col min="14" max="16384" width="9.140625" style="93" customWidth="1"/>
  </cols>
  <sheetData>
    <row r="1" spans="1:14" ht="18.75" customHeight="1">
      <c r="A1" s="236" t="s">
        <v>71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ht="18">
      <c r="A2" s="68"/>
      <c r="B2" s="69" t="s">
        <v>0</v>
      </c>
      <c r="C2" s="107">
        <f>+A14</f>
        <v>43160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50</v>
      </c>
      <c r="C4" s="207" t="str">
        <f>'total year'!C4:E4</f>
        <v>Tel Aviv University </v>
      </c>
      <c r="D4" s="207"/>
      <c r="E4" s="207"/>
      <c r="F4" s="74"/>
      <c r="G4" s="75"/>
      <c r="H4" s="69" t="s">
        <v>42</v>
      </c>
      <c r="I4" s="72"/>
      <c r="J4" s="78"/>
      <c r="K4" s="207">
        <f>IF('total year'!I4=0,"",'total year'!I4)</f>
      </c>
      <c r="L4" s="207"/>
      <c r="M4" s="207"/>
      <c r="N4" s="92"/>
      <c r="O4" s="59" t="s">
        <v>35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43</v>
      </c>
      <c r="Q5" s="60"/>
    </row>
    <row r="6" spans="1:15" ht="18">
      <c r="A6" s="74"/>
      <c r="B6" s="69" t="s">
        <v>1</v>
      </c>
      <c r="C6" s="237" t="str">
        <f>IF('total year'!C6:E6=0," ",'total year'!C6:E6)</f>
        <v> </v>
      </c>
      <c r="D6" s="237"/>
      <c r="E6" s="237"/>
      <c r="F6" s="77"/>
      <c r="G6" s="78"/>
      <c r="H6" s="69" t="s">
        <v>41</v>
      </c>
      <c r="I6" s="72"/>
      <c r="J6" s="78"/>
      <c r="K6" s="207">
        <f>IF('total year'!I6=0,"",'total year'!I6)</f>
      </c>
      <c r="L6" s="207"/>
      <c r="M6" s="207"/>
      <c r="N6" s="78"/>
      <c r="O6" s="60" t="s">
        <v>44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6" t="s">
        <v>2</v>
      </c>
      <c r="D8" s="226"/>
      <c r="E8" s="226"/>
      <c r="F8" s="226"/>
      <c r="G8" s="227"/>
      <c r="H8" s="228"/>
      <c r="I8" s="228"/>
      <c r="J8" s="234" t="s">
        <v>37</v>
      </c>
      <c r="K8" s="234" t="s">
        <v>39</v>
      </c>
      <c r="L8" s="238" t="s">
        <v>31</v>
      </c>
      <c r="M8" s="231" t="s">
        <v>38</v>
      </c>
      <c r="N8" s="231" t="s">
        <v>17</v>
      </c>
    </row>
    <row r="9" spans="1:14" ht="12.75" customHeight="1" thickBot="1">
      <c r="A9" s="97"/>
      <c r="B9" s="100"/>
      <c r="C9" s="214"/>
      <c r="D9" s="215"/>
      <c r="E9" s="214"/>
      <c r="F9" s="215"/>
      <c r="G9" s="114"/>
      <c r="H9" s="117"/>
      <c r="I9" s="232" t="s">
        <v>21</v>
      </c>
      <c r="J9" s="235"/>
      <c r="K9" s="223"/>
      <c r="L9" s="239"/>
      <c r="M9" s="224"/>
      <c r="N9" s="224"/>
    </row>
    <row r="10" spans="1:15" ht="12.75" customHeight="1">
      <c r="A10" s="127"/>
      <c r="B10" s="101" t="s">
        <v>3</v>
      </c>
      <c r="C10" s="216" t="s">
        <v>27</v>
      </c>
      <c r="D10" s="217"/>
      <c r="E10" s="216" t="s">
        <v>28</v>
      </c>
      <c r="F10" s="217"/>
      <c r="G10" s="128" t="s">
        <v>24</v>
      </c>
      <c r="H10" s="127" t="s">
        <v>40</v>
      </c>
      <c r="I10" s="233"/>
      <c r="J10" s="235"/>
      <c r="K10" s="223"/>
      <c r="L10" s="222" t="s">
        <v>51</v>
      </c>
      <c r="M10" s="224"/>
      <c r="N10" s="224"/>
      <c r="O10" s="59" t="s">
        <v>35</v>
      </c>
    </row>
    <row r="11" spans="1:15" ht="14.25" customHeight="1">
      <c r="A11" s="98"/>
      <c r="B11" s="102" t="s">
        <v>49</v>
      </c>
      <c r="C11" s="218" t="str">
        <f>IF('total year'!C11=0," ",'total year'!C11)</f>
        <v> </v>
      </c>
      <c r="D11" s="219"/>
      <c r="E11" s="218" t="str">
        <f>IF('total year'!D11=0," ",'total year'!D11)</f>
        <v> </v>
      </c>
      <c r="F11" s="219"/>
      <c r="G11" s="115" t="str">
        <f>IF('total year'!E11=0," ",'total year'!E11)</f>
        <v> </v>
      </c>
      <c r="H11" s="104" t="str">
        <f>IF('total year'!F11=0," ",'total year'!F11)</f>
        <v> </v>
      </c>
      <c r="I11" s="233"/>
      <c r="J11" s="235"/>
      <c r="K11" s="223"/>
      <c r="L11" s="223"/>
      <c r="M11" s="224"/>
      <c r="N11" s="224"/>
      <c r="O11" s="60" t="s">
        <v>45</v>
      </c>
    </row>
    <row r="12" spans="1:15" ht="17.25" customHeight="1">
      <c r="A12" s="98"/>
      <c r="B12" s="102" t="s">
        <v>55</v>
      </c>
      <c r="C12" s="218" t="str">
        <f>IF('total year'!C12=0," ",'total year'!C12)</f>
        <v> </v>
      </c>
      <c r="D12" s="219"/>
      <c r="E12" s="218" t="str">
        <f>IF('total year'!D12=0," ",'total year'!D12)</f>
        <v> </v>
      </c>
      <c r="F12" s="219"/>
      <c r="G12" s="115" t="str">
        <f>IF('total year'!E12=0," ",'total year'!E12)</f>
        <v> </v>
      </c>
      <c r="H12" s="104" t="str">
        <f>IF('total year'!F12=0," ",'total year'!F12)</f>
        <v> </v>
      </c>
      <c r="I12" s="233"/>
      <c r="J12" s="235"/>
      <c r="K12" s="223"/>
      <c r="L12" s="224"/>
      <c r="M12" s="224"/>
      <c r="N12" s="224"/>
      <c r="O12" s="60" t="s">
        <v>46</v>
      </c>
    </row>
    <row r="13" spans="1:15" ht="17.25" customHeight="1" thickBot="1">
      <c r="A13" s="152"/>
      <c r="B13" s="153"/>
      <c r="C13" s="154" t="s">
        <v>58</v>
      </c>
      <c r="D13" s="155" t="s">
        <v>59</v>
      </c>
      <c r="E13" s="154" t="s">
        <v>58</v>
      </c>
      <c r="F13" s="155" t="s">
        <v>59</v>
      </c>
      <c r="G13" s="156" t="s">
        <v>58</v>
      </c>
      <c r="H13" s="157" t="s">
        <v>58</v>
      </c>
      <c r="I13" s="158" t="s">
        <v>58</v>
      </c>
      <c r="J13" s="158" t="s">
        <v>58</v>
      </c>
      <c r="K13" s="158" t="s">
        <v>58</v>
      </c>
      <c r="L13" s="158" t="s">
        <v>58</v>
      </c>
      <c r="M13" s="158" t="s">
        <v>58</v>
      </c>
      <c r="N13" s="152"/>
      <c r="O13" s="60"/>
    </row>
    <row r="14" spans="1:16" ht="12.75">
      <c r="A14" s="161">
        <v>43160</v>
      </c>
      <c r="B14" s="149" t="str">
        <f>VLOOKUP(WEEKDAY(A14,1),גיליון1!$A$3:$B$9,2,0)</f>
        <v>Thursday</v>
      </c>
      <c r="C14" s="162"/>
      <c r="D14" s="150"/>
      <c r="E14" s="162"/>
      <c r="F14" s="150"/>
      <c r="G14" s="163"/>
      <c r="H14" s="164"/>
      <c r="I14" s="151">
        <f>+H14+G14+E14+C14</f>
        <v>0</v>
      </c>
      <c r="J14" s="165"/>
      <c r="K14" s="151">
        <f aca="true" t="shared" si="0" ref="K14:K44">+J14+I14</f>
        <v>0</v>
      </c>
      <c r="L14" s="164"/>
      <c r="M14" s="151">
        <f aca="true" t="shared" si="1" ref="M14:M44">+L14+K14</f>
        <v>0</v>
      </c>
      <c r="N14" s="166" t="s">
        <v>19</v>
      </c>
      <c r="P14" s="167"/>
    </row>
    <row r="15" spans="1:14" ht="12.75">
      <c r="A15" s="174">
        <f>+A14+1</f>
        <v>43161</v>
      </c>
      <c r="B15" s="159" t="str">
        <f>VLOOKUP(WEEKDAY(A15,1),גיליון1!$A$3:$B$9,2,0)</f>
        <v>Friday</v>
      </c>
      <c r="C15" s="169"/>
      <c r="D15" s="113"/>
      <c r="E15" s="169"/>
      <c r="F15" s="113"/>
      <c r="G15" s="170"/>
      <c r="H15" s="171"/>
      <c r="I15" s="160">
        <f aca="true" t="shared" si="2" ref="I15:I44">+H15+G15+E15+C15</f>
        <v>0</v>
      </c>
      <c r="J15" s="172"/>
      <c r="K15" s="160">
        <f t="shared" si="0"/>
        <v>0</v>
      </c>
      <c r="L15" s="171"/>
      <c r="M15" s="160">
        <f t="shared" si="1"/>
        <v>0</v>
      </c>
      <c r="N15" s="175"/>
    </row>
    <row r="16" spans="1:14" ht="12.75">
      <c r="A16" s="174">
        <f aca="true" t="shared" si="3" ref="A16:A44">+A15+1</f>
        <v>43162</v>
      </c>
      <c r="B16" s="159" t="str">
        <f>VLOOKUP(WEEKDAY(A16,1),גיליון1!$A$3:$B$9,2,0)</f>
        <v>Saturday</v>
      </c>
      <c r="C16" s="169"/>
      <c r="D16" s="113"/>
      <c r="E16" s="169"/>
      <c r="F16" s="113"/>
      <c r="G16" s="170"/>
      <c r="H16" s="171"/>
      <c r="I16" s="160">
        <f t="shared" si="2"/>
        <v>0</v>
      </c>
      <c r="J16" s="172"/>
      <c r="K16" s="160">
        <f t="shared" si="0"/>
        <v>0</v>
      </c>
      <c r="L16" s="171"/>
      <c r="M16" s="160">
        <f t="shared" si="1"/>
        <v>0</v>
      </c>
      <c r="N16" s="175"/>
    </row>
    <row r="17" spans="1:15" ht="15">
      <c r="A17" s="168">
        <f t="shared" si="3"/>
        <v>43163</v>
      </c>
      <c r="B17" s="103" t="str">
        <f>VLOOKUP(WEEKDAY(A17,1),גיליון1!$A$3:$B$9,2,0)</f>
        <v>Sunday</v>
      </c>
      <c r="C17" s="169"/>
      <c r="D17" s="113"/>
      <c r="E17" s="169"/>
      <c r="F17" s="113"/>
      <c r="G17" s="170"/>
      <c r="H17" s="171"/>
      <c r="I17" s="105">
        <f t="shared" si="2"/>
        <v>0</v>
      </c>
      <c r="J17" s="172"/>
      <c r="K17" s="105">
        <f t="shared" si="0"/>
        <v>0</v>
      </c>
      <c r="L17" s="171"/>
      <c r="M17" s="105">
        <f t="shared" si="1"/>
        <v>0</v>
      </c>
      <c r="N17" s="173"/>
      <c r="O17" s="59" t="s">
        <v>73</v>
      </c>
    </row>
    <row r="18" spans="1:15" ht="15">
      <c r="A18" s="168">
        <f t="shared" si="3"/>
        <v>43164</v>
      </c>
      <c r="B18" s="103" t="str">
        <f>VLOOKUP(WEEKDAY(A18,1),גיליון1!$A$3:$B$9,2,0)</f>
        <v>Monday</v>
      </c>
      <c r="C18" s="169"/>
      <c r="D18" s="113"/>
      <c r="E18" s="169"/>
      <c r="F18" s="113"/>
      <c r="G18" s="170"/>
      <c r="H18" s="171"/>
      <c r="I18" s="105">
        <f t="shared" si="2"/>
        <v>0</v>
      </c>
      <c r="J18" s="172"/>
      <c r="K18" s="105">
        <f t="shared" si="0"/>
        <v>0</v>
      </c>
      <c r="L18" s="171"/>
      <c r="M18" s="105">
        <f t="shared" si="1"/>
        <v>0</v>
      </c>
      <c r="N18" s="173"/>
      <c r="O18" s="59" t="s">
        <v>74</v>
      </c>
    </row>
    <row r="19" spans="1:15" ht="15">
      <c r="A19" s="168">
        <f t="shared" si="3"/>
        <v>43165</v>
      </c>
      <c r="B19" s="103" t="str">
        <f>VLOOKUP(WEEKDAY(A19,1),גיליון1!$A$3:$B$9,2,0)</f>
        <v>Tuesday</v>
      </c>
      <c r="C19" s="169"/>
      <c r="D19" s="113"/>
      <c r="E19" s="169"/>
      <c r="F19" s="113"/>
      <c r="G19" s="170"/>
      <c r="H19" s="171"/>
      <c r="I19" s="105">
        <f t="shared" si="2"/>
        <v>0</v>
      </c>
      <c r="J19" s="172"/>
      <c r="K19" s="105">
        <f t="shared" si="0"/>
        <v>0</v>
      </c>
      <c r="L19" s="171"/>
      <c r="M19" s="105">
        <f t="shared" si="1"/>
        <v>0</v>
      </c>
      <c r="N19" s="173"/>
      <c r="O19" s="59" t="s">
        <v>72</v>
      </c>
    </row>
    <row r="20" spans="1:14" ht="12.75">
      <c r="A20" s="168">
        <f t="shared" si="3"/>
        <v>43166</v>
      </c>
      <c r="B20" s="103" t="str">
        <f>VLOOKUP(WEEKDAY(A20,1),גיליון1!$A$3:$B$9,2,0)</f>
        <v>Wednesday</v>
      </c>
      <c r="C20" s="169"/>
      <c r="D20" s="113"/>
      <c r="E20" s="169"/>
      <c r="F20" s="113"/>
      <c r="G20" s="170"/>
      <c r="H20" s="171"/>
      <c r="I20" s="105">
        <f t="shared" si="2"/>
        <v>0</v>
      </c>
      <c r="J20" s="172"/>
      <c r="K20" s="105">
        <f t="shared" si="0"/>
        <v>0</v>
      </c>
      <c r="L20" s="171"/>
      <c r="M20" s="105">
        <f t="shared" si="1"/>
        <v>0</v>
      </c>
      <c r="N20" s="173"/>
    </row>
    <row r="21" spans="1:14" ht="12.75">
      <c r="A21" s="168">
        <f t="shared" si="3"/>
        <v>43167</v>
      </c>
      <c r="B21" s="103" t="str">
        <f>VLOOKUP(WEEKDAY(A21,1),גיליון1!$A$3:$B$9,2,0)</f>
        <v>Thursday</v>
      </c>
      <c r="C21" s="169"/>
      <c r="D21" s="113"/>
      <c r="E21" s="169"/>
      <c r="F21" s="113"/>
      <c r="G21" s="170"/>
      <c r="H21" s="171"/>
      <c r="I21" s="105">
        <f t="shared" si="2"/>
        <v>0</v>
      </c>
      <c r="J21" s="172"/>
      <c r="K21" s="105">
        <f t="shared" si="0"/>
        <v>0</v>
      </c>
      <c r="L21" s="171"/>
      <c r="M21" s="105">
        <f t="shared" si="1"/>
        <v>0</v>
      </c>
      <c r="N21" s="173"/>
    </row>
    <row r="22" spans="1:14" ht="12.75">
      <c r="A22" s="174">
        <f t="shared" si="3"/>
        <v>43168</v>
      </c>
      <c r="B22" s="159" t="str">
        <f>VLOOKUP(WEEKDAY(A22,1),גיליון1!$A$3:$B$9,2,0)</f>
        <v>Friday</v>
      </c>
      <c r="C22" s="169"/>
      <c r="D22" s="113"/>
      <c r="E22" s="169"/>
      <c r="F22" s="113"/>
      <c r="G22" s="170"/>
      <c r="H22" s="171"/>
      <c r="I22" s="160">
        <f t="shared" si="2"/>
        <v>0</v>
      </c>
      <c r="J22" s="172"/>
      <c r="K22" s="160">
        <f t="shared" si="0"/>
        <v>0</v>
      </c>
      <c r="L22" s="171"/>
      <c r="M22" s="160">
        <f t="shared" si="1"/>
        <v>0</v>
      </c>
      <c r="N22" s="175"/>
    </row>
    <row r="23" spans="1:14" ht="12.75">
      <c r="A23" s="174">
        <f t="shared" si="3"/>
        <v>43169</v>
      </c>
      <c r="B23" s="159" t="str">
        <f>VLOOKUP(WEEKDAY(A23,1),גיליון1!$A$3:$B$9,2,0)</f>
        <v>Saturday</v>
      </c>
      <c r="C23" s="169"/>
      <c r="D23" s="113"/>
      <c r="E23" s="169"/>
      <c r="F23" s="113"/>
      <c r="G23" s="170"/>
      <c r="H23" s="171"/>
      <c r="I23" s="160">
        <f t="shared" si="2"/>
        <v>0</v>
      </c>
      <c r="J23" s="172"/>
      <c r="K23" s="160">
        <f t="shared" si="0"/>
        <v>0</v>
      </c>
      <c r="L23" s="171"/>
      <c r="M23" s="160">
        <f t="shared" si="1"/>
        <v>0</v>
      </c>
      <c r="N23" s="175"/>
    </row>
    <row r="24" spans="1:14" ht="12.75">
      <c r="A24" s="168">
        <f t="shared" si="3"/>
        <v>43170</v>
      </c>
      <c r="B24" s="103" t="str">
        <f>VLOOKUP(WEEKDAY(A24,1),גיליון1!$A$3:$B$9,2,0)</f>
        <v>Sunday</v>
      </c>
      <c r="C24" s="169"/>
      <c r="D24" s="113"/>
      <c r="E24" s="169"/>
      <c r="F24" s="113"/>
      <c r="G24" s="170"/>
      <c r="H24" s="171"/>
      <c r="I24" s="105">
        <f t="shared" si="2"/>
        <v>0</v>
      </c>
      <c r="J24" s="172"/>
      <c r="K24" s="105">
        <f t="shared" si="0"/>
        <v>0</v>
      </c>
      <c r="L24" s="171"/>
      <c r="M24" s="105">
        <f t="shared" si="1"/>
        <v>0</v>
      </c>
      <c r="N24" s="173"/>
    </row>
    <row r="25" spans="1:14" ht="12.75">
      <c r="A25" s="168">
        <f t="shared" si="3"/>
        <v>43171</v>
      </c>
      <c r="B25" s="103" t="str">
        <f>VLOOKUP(WEEKDAY(A25,1),גיליון1!$A$3:$B$9,2,0)</f>
        <v>Monday</v>
      </c>
      <c r="C25" s="169"/>
      <c r="D25" s="113"/>
      <c r="E25" s="169"/>
      <c r="F25" s="113"/>
      <c r="G25" s="170"/>
      <c r="H25" s="171"/>
      <c r="I25" s="105">
        <f t="shared" si="2"/>
        <v>0</v>
      </c>
      <c r="J25" s="172"/>
      <c r="K25" s="105">
        <f t="shared" si="0"/>
        <v>0</v>
      </c>
      <c r="L25" s="171"/>
      <c r="M25" s="105">
        <f t="shared" si="1"/>
        <v>0</v>
      </c>
      <c r="N25" s="173"/>
    </row>
    <row r="26" spans="1:14" ht="12.75">
      <c r="A26" s="168">
        <f t="shared" si="3"/>
        <v>43172</v>
      </c>
      <c r="B26" s="103" t="str">
        <f>VLOOKUP(WEEKDAY(A26,1),גיליון1!$A$3:$B$9,2,0)</f>
        <v>Tuesday</v>
      </c>
      <c r="C26" s="169"/>
      <c r="D26" s="113"/>
      <c r="E26" s="169"/>
      <c r="F26" s="113"/>
      <c r="G26" s="170"/>
      <c r="H26" s="171"/>
      <c r="I26" s="105">
        <f t="shared" si="2"/>
        <v>0</v>
      </c>
      <c r="J26" s="172"/>
      <c r="K26" s="105">
        <f t="shared" si="0"/>
        <v>0</v>
      </c>
      <c r="L26" s="171"/>
      <c r="M26" s="105">
        <f t="shared" si="1"/>
        <v>0</v>
      </c>
      <c r="N26" s="173"/>
    </row>
    <row r="27" spans="1:14" ht="12.75">
      <c r="A27" s="168">
        <f t="shared" si="3"/>
        <v>43173</v>
      </c>
      <c r="B27" s="103" t="str">
        <f>VLOOKUP(WEEKDAY(A27,1),גיליון1!$A$3:$B$9,2,0)</f>
        <v>Wednesday</v>
      </c>
      <c r="C27" s="169"/>
      <c r="D27" s="113"/>
      <c r="E27" s="169"/>
      <c r="F27" s="113"/>
      <c r="G27" s="170"/>
      <c r="H27" s="171"/>
      <c r="I27" s="105">
        <f t="shared" si="2"/>
        <v>0</v>
      </c>
      <c r="J27" s="172"/>
      <c r="K27" s="105">
        <f t="shared" si="0"/>
        <v>0</v>
      </c>
      <c r="L27" s="171"/>
      <c r="M27" s="105">
        <f t="shared" si="1"/>
        <v>0</v>
      </c>
      <c r="N27" s="173"/>
    </row>
    <row r="28" spans="1:14" ht="12.75">
      <c r="A28" s="168">
        <f t="shared" si="3"/>
        <v>43174</v>
      </c>
      <c r="B28" s="103" t="str">
        <f>VLOOKUP(WEEKDAY(A28,1),גיליון1!$A$3:$B$9,2,0)</f>
        <v>Thursday</v>
      </c>
      <c r="C28" s="169"/>
      <c r="D28" s="113"/>
      <c r="E28" s="169"/>
      <c r="F28" s="113"/>
      <c r="G28" s="170"/>
      <c r="H28" s="171"/>
      <c r="I28" s="105">
        <f t="shared" si="2"/>
        <v>0</v>
      </c>
      <c r="J28" s="172"/>
      <c r="K28" s="105">
        <f t="shared" si="0"/>
        <v>0</v>
      </c>
      <c r="L28" s="171"/>
      <c r="M28" s="105">
        <f t="shared" si="1"/>
        <v>0</v>
      </c>
      <c r="N28" s="173"/>
    </row>
    <row r="29" spans="1:14" ht="12.75">
      <c r="A29" s="174">
        <f t="shared" si="3"/>
        <v>43175</v>
      </c>
      <c r="B29" s="159" t="str">
        <f>VLOOKUP(WEEKDAY(A29,1),גיליון1!$A$3:$B$9,2,0)</f>
        <v>Friday</v>
      </c>
      <c r="C29" s="169"/>
      <c r="D29" s="113"/>
      <c r="E29" s="169"/>
      <c r="F29" s="113"/>
      <c r="G29" s="170"/>
      <c r="H29" s="171"/>
      <c r="I29" s="160">
        <f t="shared" si="2"/>
        <v>0</v>
      </c>
      <c r="J29" s="172"/>
      <c r="K29" s="160">
        <f t="shared" si="0"/>
        <v>0</v>
      </c>
      <c r="L29" s="171"/>
      <c r="M29" s="160">
        <f t="shared" si="1"/>
        <v>0</v>
      </c>
      <c r="N29" s="175"/>
    </row>
    <row r="30" spans="1:14" ht="12.75">
      <c r="A30" s="174">
        <f t="shared" si="3"/>
        <v>43176</v>
      </c>
      <c r="B30" s="159" t="str">
        <f>VLOOKUP(WEEKDAY(A30,1),גיליון1!$A$3:$B$9,2,0)</f>
        <v>Saturday</v>
      </c>
      <c r="C30" s="169"/>
      <c r="D30" s="113"/>
      <c r="E30" s="169"/>
      <c r="F30" s="113"/>
      <c r="G30" s="170"/>
      <c r="H30" s="171"/>
      <c r="I30" s="160">
        <f t="shared" si="2"/>
        <v>0</v>
      </c>
      <c r="J30" s="172"/>
      <c r="K30" s="160">
        <f t="shared" si="0"/>
        <v>0</v>
      </c>
      <c r="L30" s="171"/>
      <c r="M30" s="160">
        <f t="shared" si="1"/>
        <v>0</v>
      </c>
      <c r="N30" s="175"/>
    </row>
    <row r="31" spans="1:14" ht="12.75">
      <c r="A31" s="168">
        <f t="shared" si="3"/>
        <v>43177</v>
      </c>
      <c r="B31" s="103" t="str">
        <f>VLOOKUP(WEEKDAY(A31,1),גיליון1!$A$3:$B$9,2,0)</f>
        <v>Sunday</v>
      </c>
      <c r="C31" s="169"/>
      <c r="D31" s="113"/>
      <c r="E31" s="169"/>
      <c r="F31" s="113"/>
      <c r="G31" s="170"/>
      <c r="H31" s="171"/>
      <c r="I31" s="105">
        <f t="shared" si="2"/>
        <v>0</v>
      </c>
      <c r="J31" s="172"/>
      <c r="K31" s="105">
        <f t="shared" si="0"/>
        <v>0</v>
      </c>
      <c r="L31" s="171"/>
      <c r="M31" s="105">
        <f t="shared" si="1"/>
        <v>0</v>
      </c>
      <c r="N31" s="173"/>
    </row>
    <row r="32" spans="1:14" ht="12.75">
      <c r="A32" s="168">
        <f t="shared" si="3"/>
        <v>43178</v>
      </c>
      <c r="B32" s="103" t="str">
        <f>VLOOKUP(WEEKDAY(A32,1),גיליון1!$A$3:$B$9,2,0)</f>
        <v>Monday</v>
      </c>
      <c r="C32" s="169"/>
      <c r="D32" s="113"/>
      <c r="E32" s="169"/>
      <c r="F32" s="113"/>
      <c r="G32" s="170"/>
      <c r="H32" s="171"/>
      <c r="I32" s="105">
        <f t="shared" si="2"/>
        <v>0</v>
      </c>
      <c r="J32" s="172"/>
      <c r="K32" s="105">
        <f t="shared" si="0"/>
        <v>0</v>
      </c>
      <c r="L32" s="171"/>
      <c r="M32" s="105">
        <f t="shared" si="1"/>
        <v>0</v>
      </c>
      <c r="N32" s="173"/>
    </row>
    <row r="33" spans="1:14" ht="12.75">
      <c r="A33" s="168">
        <f t="shared" si="3"/>
        <v>43179</v>
      </c>
      <c r="B33" s="103" t="str">
        <f>VLOOKUP(WEEKDAY(A33,1),גיליון1!$A$3:$B$9,2,0)</f>
        <v>Tuesday</v>
      </c>
      <c r="C33" s="169"/>
      <c r="D33" s="113"/>
      <c r="E33" s="169"/>
      <c r="F33" s="113"/>
      <c r="G33" s="170"/>
      <c r="H33" s="171"/>
      <c r="I33" s="105">
        <f t="shared" si="2"/>
        <v>0</v>
      </c>
      <c r="J33" s="172"/>
      <c r="K33" s="105">
        <f t="shared" si="0"/>
        <v>0</v>
      </c>
      <c r="L33" s="171"/>
      <c r="M33" s="105">
        <f t="shared" si="1"/>
        <v>0</v>
      </c>
      <c r="N33" s="173"/>
    </row>
    <row r="34" spans="1:14" ht="12.75">
      <c r="A34" s="168">
        <f t="shared" si="3"/>
        <v>43180</v>
      </c>
      <c r="B34" s="103" t="str">
        <f>VLOOKUP(WEEKDAY(A34,1),גיליון1!$A$3:$B$9,2,0)</f>
        <v>Wednesday</v>
      </c>
      <c r="C34" s="169"/>
      <c r="D34" s="113"/>
      <c r="E34" s="169"/>
      <c r="F34" s="113"/>
      <c r="G34" s="170"/>
      <c r="H34" s="171"/>
      <c r="I34" s="105">
        <f t="shared" si="2"/>
        <v>0</v>
      </c>
      <c r="J34" s="172"/>
      <c r="K34" s="105">
        <f t="shared" si="0"/>
        <v>0</v>
      </c>
      <c r="L34" s="171"/>
      <c r="M34" s="105">
        <f t="shared" si="1"/>
        <v>0</v>
      </c>
      <c r="N34" s="173"/>
    </row>
    <row r="35" spans="1:14" ht="12.75">
      <c r="A35" s="168">
        <f t="shared" si="3"/>
        <v>43181</v>
      </c>
      <c r="B35" s="103" t="str">
        <f>VLOOKUP(WEEKDAY(A35,1),גיליון1!$A$3:$B$9,2,0)</f>
        <v>Thursday</v>
      </c>
      <c r="C35" s="169"/>
      <c r="D35" s="113"/>
      <c r="E35" s="169"/>
      <c r="F35" s="113"/>
      <c r="G35" s="170"/>
      <c r="H35" s="171"/>
      <c r="I35" s="105">
        <f t="shared" si="2"/>
        <v>0</v>
      </c>
      <c r="J35" s="172"/>
      <c r="K35" s="105">
        <f t="shared" si="0"/>
        <v>0</v>
      </c>
      <c r="L35" s="171"/>
      <c r="M35" s="105">
        <f t="shared" si="1"/>
        <v>0</v>
      </c>
      <c r="N35" s="173"/>
    </row>
    <row r="36" spans="1:14" ht="12.75">
      <c r="A36" s="174">
        <f t="shared" si="3"/>
        <v>43182</v>
      </c>
      <c r="B36" s="159" t="str">
        <f>VLOOKUP(WEEKDAY(A36,1),גיליון1!$A$3:$B$9,2,0)</f>
        <v>Friday</v>
      </c>
      <c r="C36" s="169"/>
      <c r="D36" s="113"/>
      <c r="E36" s="169"/>
      <c r="F36" s="113"/>
      <c r="G36" s="170"/>
      <c r="H36" s="171"/>
      <c r="I36" s="160">
        <f t="shared" si="2"/>
        <v>0</v>
      </c>
      <c r="J36" s="172"/>
      <c r="K36" s="160">
        <f t="shared" si="0"/>
        <v>0</v>
      </c>
      <c r="L36" s="171"/>
      <c r="M36" s="160">
        <f t="shared" si="1"/>
        <v>0</v>
      </c>
      <c r="N36" s="175"/>
    </row>
    <row r="37" spans="1:14" ht="12.75">
      <c r="A37" s="174">
        <f t="shared" si="3"/>
        <v>43183</v>
      </c>
      <c r="B37" s="159" t="str">
        <f>VLOOKUP(WEEKDAY(A37,1),גיליון1!$A$3:$B$9,2,0)</f>
        <v>Saturday</v>
      </c>
      <c r="C37" s="169"/>
      <c r="D37" s="113"/>
      <c r="E37" s="169"/>
      <c r="F37" s="113"/>
      <c r="G37" s="170"/>
      <c r="H37" s="171"/>
      <c r="I37" s="160">
        <f t="shared" si="2"/>
        <v>0</v>
      </c>
      <c r="J37" s="172"/>
      <c r="K37" s="160">
        <f t="shared" si="0"/>
        <v>0</v>
      </c>
      <c r="L37" s="171"/>
      <c r="M37" s="160">
        <f t="shared" si="1"/>
        <v>0</v>
      </c>
      <c r="N37" s="175"/>
    </row>
    <row r="38" spans="1:14" ht="12.75">
      <c r="A38" s="168">
        <f t="shared" si="3"/>
        <v>43184</v>
      </c>
      <c r="B38" s="103" t="str">
        <f>VLOOKUP(WEEKDAY(A38,1),גיליון1!$A$3:$B$9,2,0)</f>
        <v>Sunday</v>
      </c>
      <c r="C38" s="169"/>
      <c r="D38" s="113"/>
      <c r="E38" s="169"/>
      <c r="F38" s="113"/>
      <c r="G38" s="170"/>
      <c r="H38" s="171"/>
      <c r="I38" s="105">
        <f t="shared" si="2"/>
        <v>0</v>
      </c>
      <c r="J38" s="172"/>
      <c r="K38" s="105">
        <f t="shared" si="0"/>
        <v>0</v>
      </c>
      <c r="L38" s="171"/>
      <c r="M38" s="105">
        <f t="shared" si="1"/>
        <v>0</v>
      </c>
      <c r="N38" s="173"/>
    </row>
    <row r="39" spans="1:14" ht="12.75">
      <c r="A39" s="168">
        <f t="shared" si="3"/>
        <v>43185</v>
      </c>
      <c r="B39" s="103" t="str">
        <f>VLOOKUP(WEEKDAY(A39,1),גיליון1!$A$3:$B$9,2,0)</f>
        <v>Monday</v>
      </c>
      <c r="C39" s="169"/>
      <c r="D39" s="113"/>
      <c r="E39" s="169"/>
      <c r="F39" s="113"/>
      <c r="G39" s="170"/>
      <c r="H39" s="171"/>
      <c r="I39" s="105">
        <f t="shared" si="2"/>
        <v>0</v>
      </c>
      <c r="J39" s="172"/>
      <c r="K39" s="105">
        <f t="shared" si="0"/>
        <v>0</v>
      </c>
      <c r="L39" s="171"/>
      <c r="M39" s="105">
        <f t="shared" si="1"/>
        <v>0</v>
      </c>
      <c r="N39" s="173"/>
    </row>
    <row r="40" spans="1:14" ht="12.75">
      <c r="A40" s="168">
        <f t="shared" si="3"/>
        <v>43186</v>
      </c>
      <c r="B40" s="103" t="str">
        <f>VLOOKUP(WEEKDAY(A40,1),גיליון1!$A$3:$B$9,2,0)</f>
        <v>Tuesday</v>
      </c>
      <c r="C40" s="169"/>
      <c r="D40" s="113"/>
      <c r="E40" s="169"/>
      <c r="F40" s="113"/>
      <c r="G40" s="170"/>
      <c r="H40" s="171"/>
      <c r="I40" s="105">
        <f t="shared" si="2"/>
        <v>0</v>
      </c>
      <c r="J40" s="172"/>
      <c r="K40" s="105">
        <f t="shared" si="0"/>
        <v>0</v>
      </c>
      <c r="L40" s="171"/>
      <c r="M40" s="105">
        <f t="shared" si="1"/>
        <v>0</v>
      </c>
      <c r="N40" s="173"/>
    </row>
    <row r="41" spans="1:14" ht="12.75">
      <c r="A41" s="168">
        <f t="shared" si="3"/>
        <v>43187</v>
      </c>
      <c r="B41" s="103" t="str">
        <f>VLOOKUP(WEEKDAY(A41,1),גיליון1!$A$3:$B$9,2,0)</f>
        <v>Wednesday</v>
      </c>
      <c r="C41" s="169"/>
      <c r="D41" s="113"/>
      <c r="E41" s="169"/>
      <c r="F41" s="113"/>
      <c r="G41" s="170"/>
      <c r="H41" s="171"/>
      <c r="I41" s="105">
        <f t="shared" si="2"/>
        <v>0</v>
      </c>
      <c r="J41" s="172"/>
      <c r="K41" s="105">
        <f t="shared" si="0"/>
        <v>0</v>
      </c>
      <c r="L41" s="171"/>
      <c r="M41" s="105">
        <f t="shared" si="1"/>
        <v>0</v>
      </c>
      <c r="N41" s="173"/>
    </row>
    <row r="42" spans="1:14" ht="12.75">
      <c r="A42" s="168">
        <f t="shared" si="3"/>
        <v>43188</v>
      </c>
      <c r="B42" s="103" t="str">
        <f>VLOOKUP(WEEKDAY(A42,1),גיליון1!$A$3:$B$9,2,0)</f>
        <v>Thursday</v>
      </c>
      <c r="C42" s="169"/>
      <c r="D42" s="113"/>
      <c r="E42" s="169"/>
      <c r="F42" s="113"/>
      <c r="G42" s="170"/>
      <c r="H42" s="171"/>
      <c r="I42" s="105">
        <f t="shared" si="2"/>
        <v>0</v>
      </c>
      <c r="J42" s="172"/>
      <c r="K42" s="105">
        <f t="shared" si="0"/>
        <v>0</v>
      </c>
      <c r="L42" s="171"/>
      <c r="M42" s="105">
        <f t="shared" si="1"/>
        <v>0</v>
      </c>
      <c r="N42" s="173"/>
    </row>
    <row r="43" spans="1:14" ht="12.75">
      <c r="A43" s="174">
        <f t="shared" si="3"/>
        <v>43189</v>
      </c>
      <c r="B43" s="159" t="str">
        <f>VLOOKUP(WEEKDAY(A43,1),גיליון1!$A$3:$B$9,2,0)</f>
        <v>Friday</v>
      </c>
      <c r="C43" s="169"/>
      <c r="D43" s="113"/>
      <c r="E43" s="169"/>
      <c r="F43" s="113"/>
      <c r="G43" s="170"/>
      <c r="H43" s="171"/>
      <c r="I43" s="160">
        <f t="shared" si="2"/>
        <v>0</v>
      </c>
      <c r="J43" s="172"/>
      <c r="K43" s="160">
        <f t="shared" si="0"/>
        <v>0</v>
      </c>
      <c r="L43" s="171"/>
      <c r="M43" s="160">
        <f t="shared" si="1"/>
        <v>0</v>
      </c>
      <c r="N43" s="175" t="s">
        <v>79</v>
      </c>
    </row>
    <row r="44" spans="1:14" ht="13.5" thickBot="1">
      <c r="A44" s="174">
        <f t="shared" si="3"/>
        <v>43190</v>
      </c>
      <c r="B44" s="159" t="str">
        <f>VLOOKUP(WEEKDAY(A44,1),גיליון1!$A$3:$B$9,2,0)</f>
        <v>Saturday</v>
      </c>
      <c r="C44" s="169"/>
      <c r="D44" s="113"/>
      <c r="E44" s="169"/>
      <c r="F44" s="113"/>
      <c r="G44" s="170"/>
      <c r="H44" s="171"/>
      <c r="I44" s="160">
        <f t="shared" si="2"/>
        <v>0</v>
      </c>
      <c r="J44" s="172"/>
      <c r="K44" s="160">
        <f t="shared" si="0"/>
        <v>0</v>
      </c>
      <c r="L44" s="171"/>
      <c r="M44" s="160">
        <f t="shared" si="1"/>
        <v>0</v>
      </c>
      <c r="N44" s="175" t="s">
        <v>18</v>
      </c>
    </row>
    <row r="45" spans="1:14" ht="13.5" thickBot="1">
      <c r="A45" s="229" t="s">
        <v>11</v>
      </c>
      <c r="B45" s="230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6" t="s">
        <v>34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</row>
    <row r="47" spans="1:14" ht="42" customHeight="1">
      <c r="A47" s="221" t="s">
        <v>25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30</v>
      </c>
      <c r="C50" s="225"/>
      <c r="D50" s="225"/>
      <c r="E50" s="225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32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6" t="s">
        <v>56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</row>
    <row r="55" spans="1:14" ht="12.75">
      <c r="A55" s="140"/>
      <c r="B55" s="87" t="s">
        <v>12</v>
      </c>
      <c r="C55" s="220"/>
      <c r="D55" s="220"/>
      <c r="E55" s="220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20"/>
      <c r="D57" s="220"/>
      <c r="E57" s="220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7"/>
      <c r="B58" s="178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7"/>
      <c r="B59" s="178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179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18">
      <selection activeCell="N31" sqref="N31"/>
    </sheetView>
  </sheetViews>
  <sheetFormatPr defaultColWidth="9.140625" defaultRowHeight="12.75"/>
  <cols>
    <col min="1" max="1" width="13.00390625" style="93" customWidth="1"/>
    <col min="2" max="2" width="17.140625" style="93" customWidth="1"/>
    <col min="3" max="3" width="9.421875" style="93" customWidth="1"/>
    <col min="4" max="4" width="4.140625" style="93" customWidth="1"/>
    <col min="5" max="5" width="9.421875" style="93" customWidth="1"/>
    <col min="6" max="6" width="4.140625" style="93" customWidth="1"/>
    <col min="7" max="7" width="10.140625" style="93" customWidth="1"/>
    <col min="8" max="8" width="9.421875" style="93" customWidth="1"/>
    <col min="9" max="9" width="7.8515625" style="93" customWidth="1"/>
    <col min="10" max="10" width="10.140625" style="93" customWidth="1"/>
    <col min="11" max="11" width="12.421875" style="93" customWidth="1"/>
    <col min="12" max="12" width="11.57421875" style="93" customWidth="1"/>
    <col min="13" max="13" width="13.00390625" style="93" customWidth="1"/>
    <col min="14" max="16384" width="9.140625" style="93" customWidth="1"/>
  </cols>
  <sheetData>
    <row r="1" spans="1:14" ht="18.75" customHeight="1">
      <c r="A1" s="236" t="s">
        <v>71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ht="18">
      <c r="A2" s="68"/>
      <c r="B2" s="69" t="s">
        <v>0</v>
      </c>
      <c r="C2" s="107">
        <f>+A14</f>
        <v>43191</v>
      </c>
      <c r="E2" s="70"/>
      <c r="F2" s="70"/>
      <c r="G2" s="71"/>
      <c r="H2" s="71"/>
      <c r="I2" s="72"/>
      <c r="J2" s="73"/>
      <c r="K2" s="73"/>
      <c r="L2" s="73"/>
      <c r="M2" s="73"/>
      <c r="N2" s="92"/>
    </row>
    <row r="3" spans="1:14" ht="7.5" customHeight="1">
      <c r="A3" s="74"/>
      <c r="B3" s="69"/>
      <c r="C3" s="74"/>
      <c r="D3" s="74"/>
      <c r="E3" s="74"/>
      <c r="F3" s="74"/>
      <c r="G3" s="74"/>
      <c r="H3" s="74"/>
      <c r="I3" s="72"/>
      <c r="J3" s="78"/>
      <c r="K3" s="78"/>
      <c r="L3" s="78"/>
      <c r="M3" s="78"/>
      <c r="N3" s="92"/>
    </row>
    <row r="4" spans="1:15" ht="15">
      <c r="A4" s="74"/>
      <c r="B4" s="69" t="s">
        <v>50</v>
      </c>
      <c r="C4" s="207" t="str">
        <f>'total year'!C4:E4</f>
        <v>Tel Aviv University </v>
      </c>
      <c r="D4" s="207"/>
      <c r="E4" s="207"/>
      <c r="F4" s="74"/>
      <c r="G4" s="75"/>
      <c r="H4" s="69" t="s">
        <v>42</v>
      </c>
      <c r="I4" s="72"/>
      <c r="J4" s="78"/>
      <c r="K4" s="207">
        <f>IF('total year'!I4=0,"",'total year'!I4)</f>
      </c>
      <c r="L4" s="207"/>
      <c r="M4" s="207"/>
      <c r="N4" s="92"/>
      <c r="O4" s="59" t="s">
        <v>35</v>
      </c>
    </row>
    <row r="5" spans="1:17" ht="18">
      <c r="A5" s="74"/>
      <c r="B5" s="69"/>
      <c r="C5" s="76"/>
      <c r="D5" s="76"/>
      <c r="E5" s="76"/>
      <c r="F5" s="76"/>
      <c r="G5" s="78"/>
      <c r="H5" s="78"/>
      <c r="I5" s="72"/>
      <c r="J5" s="140"/>
      <c r="K5" s="140"/>
      <c r="L5" s="140"/>
      <c r="M5" s="73"/>
      <c r="N5" s="78"/>
      <c r="O5" s="60" t="s">
        <v>43</v>
      </c>
      <c r="Q5" s="60"/>
    </row>
    <row r="6" spans="1:15" ht="18">
      <c r="A6" s="74"/>
      <c r="B6" s="69" t="s">
        <v>1</v>
      </c>
      <c r="C6" s="237" t="str">
        <f>IF('total year'!C6:E6=0," ",'total year'!C6:E6)</f>
        <v> </v>
      </c>
      <c r="D6" s="237"/>
      <c r="E6" s="237"/>
      <c r="F6" s="77"/>
      <c r="G6" s="78"/>
      <c r="H6" s="69" t="s">
        <v>41</v>
      </c>
      <c r="I6" s="72"/>
      <c r="J6" s="78"/>
      <c r="K6" s="207">
        <f>IF('total year'!I6=0,"",'total year'!I6)</f>
      </c>
      <c r="L6" s="207"/>
      <c r="M6" s="207"/>
      <c r="N6" s="78"/>
      <c r="O6" s="60" t="s">
        <v>44</v>
      </c>
    </row>
    <row r="7" spans="1:14" ht="4.5" customHeight="1" thickBot="1">
      <c r="A7" s="79"/>
      <c r="B7" s="80"/>
      <c r="C7" s="75"/>
      <c r="D7" s="75"/>
      <c r="E7" s="75"/>
      <c r="F7" s="75"/>
      <c r="G7" s="75"/>
      <c r="H7" s="75"/>
      <c r="I7" s="75"/>
      <c r="J7" s="75"/>
      <c r="K7" s="75"/>
      <c r="L7" s="75"/>
      <c r="M7" s="73"/>
      <c r="N7" s="75"/>
    </row>
    <row r="8" spans="1:14" ht="15.75" customHeight="1" thickBot="1">
      <c r="A8" s="126"/>
      <c r="B8" s="99"/>
      <c r="C8" s="226" t="s">
        <v>2</v>
      </c>
      <c r="D8" s="226"/>
      <c r="E8" s="226"/>
      <c r="F8" s="226"/>
      <c r="G8" s="227"/>
      <c r="H8" s="228"/>
      <c r="I8" s="240"/>
      <c r="J8" s="234" t="s">
        <v>37</v>
      </c>
      <c r="K8" s="234" t="s">
        <v>39</v>
      </c>
      <c r="L8" s="238" t="s">
        <v>31</v>
      </c>
      <c r="M8" s="231" t="s">
        <v>38</v>
      </c>
      <c r="N8" s="231" t="s">
        <v>17</v>
      </c>
    </row>
    <row r="9" spans="1:14" ht="12.75" customHeight="1" thickBot="1">
      <c r="A9" s="97"/>
      <c r="B9" s="100"/>
      <c r="C9" s="214"/>
      <c r="D9" s="215"/>
      <c r="E9" s="214"/>
      <c r="F9" s="215"/>
      <c r="G9" s="114"/>
      <c r="H9" s="117"/>
      <c r="I9" s="232" t="s">
        <v>21</v>
      </c>
      <c r="J9" s="235"/>
      <c r="K9" s="223"/>
      <c r="L9" s="239"/>
      <c r="M9" s="224"/>
      <c r="N9" s="224"/>
    </row>
    <row r="10" spans="1:15" ht="12.75" customHeight="1">
      <c r="A10" s="127"/>
      <c r="B10" s="101" t="s">
        <v>3</v>
      </c>
      <c r="C10" s="241" t="s">
        <v>27</v>
      </c>
      <c r="D10" s="242"/>
      <c r="E10" s="241" t="s">
        <v>28</v>
      </c>
      <c r="F10" s="242"/>
      <c r="G10" s="116" t="s">
        <v>24</v>
      </c>
      <c r="H10" s="118" t="s">
        <v>40</v>
      </c>
      <c r="I10" s="233"/>
      <c r="J10" s="235"/>
      <c r="K10" s="223"/>
      <c r="L10" s="222" t="s">
        <v>51</v>
      </c>
      <c r="M10" s="224"/>
      <c r="N10" s="224"/>
      <c r="O10" s="59" t="s">
        <v>35</v>
      </c>
    </row>
    <row r="11" spans="1:15" ht="14.25" customHeight="1">
      <c r="A11" s="98"/>
      <c r="B11" s="102" t="s">
        <v>49</v>
      </c>
      <c r="C11" s="218" t="str">
        <f>IF('total year'!C11=0," ",'total year'!C11)</f>
        <v> </v>
      </c>
      <c r="D11" s="219"/>
      <c r="E11" s="218" t="str">
        <f>IF('total year'!D11=0," ",'total year'!D11)</f>
        <v> </v>
      </c>
      <c r="F11" s="219"/>
      <c r="G11" s="115" t="str">
        <f>IF('total year'!E11=0," ",'total year'!E11)</f>
        <v> </v>
      </c>
      <c r="H11" s="104" t="str">
        <f>IF('total year'!F11=0," ",'total year'!F11)</f>
        <v> </v>
      </c>
      <c r="I11" s="233"/>
      <c r="J11" s="235"/>
      <c r="K11" s="223"/>
      <c r="L11" s="223"/>
      <c r="M11" s="224"/>
      <c r="N11" s="224"/>
      <c r="O11" s="60" t="s">
        <v>45</v>
      </c>
    </row>
    <row r="12" spans="1:15" ht="17.25" customHeight="1">
      <c r="A12" s="98"/>
      <c r="B12" s="102" t="s">
        <v>55</v>
      </c>
      <c r="C12" s="218" t="str">
        <f>IF('total year'!C12=0," ",'total year'!C12)</f>
        <v> </v>
      </c>
      <c r="D12" s="219"/>
      <c r="E12" s="218" t="str">
        <f>IF('total year'!D12=0," ",'total year'!D12)</f>
        <v> </v>
      </c>
      <c r="F12" s="219"/>
      <c r="G12" s="115" t="str">
        <f>IF('total year'!E12=0," ",'total year'!E12)</f>
        <v> </v>
      </c>
      <c r="H12" s="104" t="str">
        <f>IF('total year'!F12=0," ",'total year'!F12)</f>
        <v> </v>
      </c>
      <c r="I12" s="233"/>
      <c r="J12" s="235"/>
      <c r="K12" s="223"/>
      <c r="L12" s="224"/>
      <c r="M12" s="224"/>
      <c r="N12" s="224"/>
      <c r="O12" s="60" t="s">
        <v>46</v>
      </c>
    </row>
    <row r="13" spans="1:15" ht="17.25" customHeight="1" thickBot="1">
      <c r="A13" s="152"/>
      <c r="B13" s="153"/>
      <c r="C13" s="154" t="s">
        <v>58</v>
      </c>
      <c r="D13" s="155" t="s">
        <v>59</v>
      </c>
      <c r="E13" s="154" t="s">
        <v>58</v>
      </c>
      <c r="F13" s="155" t="s">
        <v>59</v>
      </c>
      <c r="G13" s="156" t="s">
        <v>58</v>
      </c>
      <c r="H13" s="157" t="s">
        <v>58</v>
      </c>
      <c r="I13" s="158" t="s">
        <v>58</v>
      </c>
      <c r="J13" s="158" t="s">
        <v>58</v>
      </c>
      <c r="K13" s="158" t="s">
        <v>58</v>
      </c>
      <c r="L13" s="158" t="s">
        <v>58</v>
      </c>
      <c r="M13" s="158" t="s">
        <v>58</v>
      </c>
      <c r="N13" s="152"/>
      <c r="O13" s="60"/>
    </row>
    <row r="14" spans="1:14" ht="12.75">
      <c r="A14" s="161">
        <v>43191</v>
      </c>
      <c r="B14" s="149" t="str">
        <f>VLOOKUP(WEEKDAY(A14,1),גיליון1!$A$3:$B$9,2,0)</f>
        <v>Sunday</v>
      </c>
      <c r="C14" s="162"/>
      <c r="D14" s="150"/>
      <c r="E14" s="162"/>
      <c r="F14" s="150"/>
      <c r="G14" s="163"/>
      <c r="H14" s="164"/>
      <c r="I14" s="151">
        <f>+H14+G14+E14+C14</f>
        <v>0</v>
      </c>
      <c r="J14" s="165"/>
      <c r="K14" s="151">
        <f aca="true" t="shared" si="0" ref="K14:K43">+J14+I14</f>
        <v>0</v>
      </c>
      <c r="L14" s="164"/>
      <c r="M14" s="151">
        <f aca="true" t="shared" si="1" ref="M14:M43">+L14+K14</f>
        <v>0</v>
      </c>
      <c r="N14" s="166" t="s">
        <v>80</v>
      </c>
    </row>
    <row r="15" spans="1:14" ht="12.75">
      <c r="A15" s="168">
        <f>+A14+1</f>
        <v>43192</v>
      </c>
      <c r="B15" s="103" t="str">
        <f>VLOOKUP(WEEKDAY(A15,1),גיליון1!$A$3:$B$9,2,0)</f>
        <v>Monday</v>
      </c>
      <c r="C15" s="169"/>
      <c r="D15" s="113"/>
      <c r="E15" s="169"/>
      <c r="F15" s="113"/>
      <c r="G15" s="170"/>
      <c r="H15" s="171"/>
      <c r="I15" s="105">
        <f aca="true" t="shared" si="2" ref="I15:I44">+H15+G15+E15+C15</f>
        <v>0</v>
      </c>
      <c r="J15" s="172"/>
      <c r="K15" s="105">
        <f t="shared" si="0"/>
        <v>0</v>
      </c>
      <c r="L15" s="171"/>
      <c r="M15" s="105">
        <f t="shared" si="1"/>
        <v>0</v>
      </c>
      <c r="N15" s="166" t="s">
        <v>80</v>
      </c>
    </row>
    <row r="16" spans="1:14" ht="12.75">
      <c r="A16" s="168">
        <f aca="true" t="shared" si="3" ref="A16:A43">+A15+1</f>
        <v>43193</v>
      </c>
      <c r="B16" s="103" t="str">
        <f>VLOOKUP(WEEKDAY(A16,1),גיליון1!$A$3:$B$9,2,0)</f>
        <v>Tuesday</v>
      </c>
      <c r="C16" s="169"/>
      <c r="D16" s="113"/>
      <c r="E16" s="169"/>
      <c r="F16" s="113"/>
      <c r="G16" s="170"/>
      <c r="H16" s="171"/>
      <c r="I16" s="105">
        <f t="shared" si="2"/>
        <v>0</v>
      </c>
      <c r="J16" s="172"/>
      <c r="K16" s="105">
        <f t="shared" si="0"/>
        <v>0</v>
      </c>
      <c r="L16" s="171"/>
      <c r="M16" s="105">
        <f t="shared" si="1"/>
        <v>0</v>
      </c>
      <c r="N16" s="166" t="s">
        <v>80</v>
      </c>
    </row>
    <row r="17" spans="1:15" ht="15">
      <c r="A17" s="168">
        <f t="shared" si="3"/>
        <v>43194</v>
      </c>
      <c r="B17" s="103" t="str">
        <f>VLOOKUP(WEEKDAY(A17,1),גיליון1!$A$3:$B$9,2,0)</f>
        <v>Wednesday</v>
      </c>
      <c r="C17" s="169"/>
      <c r="D17" s="113"/>
      <c r="E17" s="169"/>
      <c r="F17" s="113"/>
      <c r="G17" s="170"/>
      <c r="H17" s="171"/>
      <c r="I17" s="105">
        <f t="shared" si="2"/>
        <v>0</v>
      </c>
      <c r="J17" s="172"/>
      <c r="K17" s="105">
        <f t="shared" si="0"/>
        <v>0</v>
      </c>
      <c r="L17" s="171"/>
      <c r="M17" s="105">
        <f t="shared" si="1"/>
        <v>0</v>
      </c>
      <c r="N17" s="166" t="s">
        <v>80</v>
      </c>
      <c r="O17" s="59" t="s">
        <v>73</v>
      </c>
    </row>
    <row r="18" spans="1:15" ht="15">
      <c r="A18" s="168">
        <f t="shared" si="3"/>
        <v>43195</v>
      </c>
      <c r="B18" s="103" t="str">
        <f>VLOOKUP(WEEKDAY(A18,1),גיליון1!$A$3:$B$9,2,0)</f>
        <v>Thursday</v>
      </c>
      <c r="C18" s="169"/>
      <c r="D18" s="113"/>
      <c r="E18" s="169"/>
      <c r="F18" s="113"/>
      <c r="G18" s="170"/>
      <c r="H18" s="171"/>
      <c r="I18" s="105">
        <f t="shared" si="2"/>
        <v>0</v>
      </c>
      <c r="J18" s="172"/>
      <c r="K18" s="105">
        <f t="shared" si="0"/>
        <v>0</v>
      </c>
      <c r="L18" s="171"/>
      <c r="M18" s="105">
        <f t="shared" si="1"/>
        <v>0</v>
      </c>
      <c r="N18" s="166" t="s">
        <v>79</v>
      </c>
      <c r="O18" s="59" t="s">
        <v>74</v>
      </c>
    </row>
    <row r="19" spans="1:15" ht="15">
      <c r="A19" s="174">
        <f t="shared" si="3"/>
        <v>43196</v>
      </c>
      <c r="B19" s="159" t="str">
        <f>VLOOKUP(WEEKDAY(A19,1),גיליון1!$A$3:$B$9,2,0)</f>
        <v>Friday</v>
      </c>
      <c r="C19" s="169"/>
      <c r="D19" s="113"/>
      <c r="E19" s="169"/>
      <c r="F19" s="113"/>
      <c r="G19" s="170"/>
      <c r="H19" s="171"/>
      <c r="I19" s="160">
        <f t="shared" si="2"/>
        <v>0</v>
      </c>
      <c r="J19" s="172"/>
      <c r="K19" s="160">
        <f t="shared" si="0"/>
        <v>0</v>
      </c>
      <c r="L19" s="171"/>
      <c r="M19" s="160">
        <f t="shared" si="1"/>
        <v>0</v>
      </c>
      <c r="N19" s="175" t="s">
        <v>18</v>
      </c>
      <c r="O19" s="59" t="s">
        <v>72</v>
      </c>
    </row>
    <row r="20" spans="1:14" ht="12.75">
      <c r="A20" s="174">
        <f t="shared" si="3"/>
        <v>43197</v>
      </c>
      <c r="B20" s="159" t="str">
        <f>VLOOKUP(WEEKDAY(A20,1),גיליון1!$A$3:$B$9,2,0)</f>
        <v>Saturday</v>
      </c>
      <c r="C20" s="169"/>
      <c r="D20" s="113"/>
      <c r="E20" s="169"/>
      <c r="F20" s="113"/>
      <c r="G20" s="170"/>
      <c r="H20" s="171"/>
      <c r="I20" s="160">
        <f t="shared" si="2"/>
        <v>0</v>
      </c>
      <c r="J20" s="172"/>
      <c r="K20" s="160">
        <f t="shared" si="0"/>
        <v>0</v>
      </c>
      <c r="L20" s="171"/>
      <c r="M20" s="160">
        <f t="shared" si="1"/>
        <v>0</v>
      </c>
      <c r="N20" s="175"/>
    </row>
    <row r="21" spans="1:14" ht="12.75">
      <c r="A21" s="168">
        <f t="shared" si="3"/>
        <v>43198</v>
      </c>
      <c r="B21" s="103" t="str">
        <f>VLOOKUP(WEEKDAY(A21,1),גיליון1!$A$3:$B$9,2,0)</f>
        <v>Sunday</v>
      </c>
      <c r="C21" s="169"/>
      <c r="D21" s="113"/>
      <c r="E21" s="169"/>
      <c r="F21" s="113"/>
      <c r="G21" s="170"/>
      <c r="H21" s="171"/>
      <c r="I21" s="105">
        <f t="shared" si="2"/>
        <v>0</v>
      </c>
      <c r="J21" s="172"/>
      <c r="K21" s="105">
        <f t="shared" si="0"/>
        <v>0</v>
      </c>
      <c r="L21" s="171"/>
      <c r="M21" s="105">
        <f t="shared" si="1"/>
        <v>0</v>
      </c>
      <c r="N21" s="173"/>
    </row>
    <row r="22" spans="1:14" ht="12.75">
      <c r="A22" s="168">
        <f t="shared" si="3"/>
        <v>43199</v>
      </c>
      <c r="B22" s="103" t="str">
        <f>VLOOKUP(WEEKDAY(A22,1),גיליון1!$A$3:$B$9,2,0)</f>
        <v>Monday</v>
      </c>
      <c r="C22" s="169"/>
      <c r="D22" s="113"/>
      <c r="E22" s="169"/>
      <c r="F22" s="113"/>
      <c r="G22" s="170"/>
      <c r="H22" s="171"/>
      <c r="I22" s="105">
        <f t="shared" si="2"/>
        <v>0</v>
      </c>
      <c r="J22" s="172"/>
      <c r="K22" s="105">
        <f t="shared" si="0"/>
        <v>0</v>
      </c>
      <c r="L22" s="171"/>
      <c r="M22" s="105">
        <f t="shared" si="1"/>
        <v>0</v>
      </c>
      <c r="N22" s="173"/>
    </row>
    <row r="23" spans="1:14" ht="12.75">
      <c r="A23" s="168">
        <f t="shared" si="3"/>
        <v>43200</v>
      </c>
      <c r="B23" s="103" t="str">
        <f>VLOOKUP(WEEKDAY(A23,1),גיליון1!$A$3:$B$9,2,0)</f>
        <v>Tuesday</v>
      </c>
      <c r="C23" s="169"/>
      <c r="D23" s="113"/>
      <c r="E23" s="169"/>
      <c r="F23" s="113"/>
      <c r="G23" s="170"/>
      <c r="H23" s="171"/>
      <c r="I23" s="105">
        <f t="shared" si="2"/>
        <v>0</v>
      </c>
      <c r="J23" s="172"/>
      <c r="K23" s="105">
        <f t="shared" si="0"/>
        <v>0</v>
      </c>
      <c r="L23" s="171"/>
      <c r="M23" s="105">
        <f t="shared" si="1"/>
        <v>0</v>
      </c>
      <c r="N23" s="173"/>
    </row>
    <row r="24" spans="1:14" ht="12.75">
      <c r="A24" s="168">
        <f t="shared" si="3"/>
        <v>43201</v>
      </c>
      <c r="B24" s="103" t="str">
        <f>VLOOKUP(WEEKDAY(A24,1),גיליון1!$A$3:$B$9,2,0)</f>
        <v>Wednesday</v>
      </c>
      <c r="C24" s="169"/>
      <c r="D24" s="113"/>
      <c r="E24" s="169"/>
      <c r="F24" s="113"/>
      <c r="G24" s="170"/>
      <c r="H24" s="171"/>
      <c r="I24" s="105">
        <f t="shared" si="2"/>
        <v>0</v>
      </c>
      <c r="J24" s="172"/>
      <c r="K24" s="105">
        <f t="shared" si="0"/>
        <v>0</v>
      </c>
      <c r="L24" s="171"/>
      <c r="M24" s="105">
        <f t="shared" si="1"/>
        <v>0</v>
      </c>
      <c r="N24" s="173"/>
    </row>
    <row r="25" spans="1:14" ht="12.75">
      <c r="A25" s="168">
        <f t="shared" si="3"/>
        <v>43202</v>
      </c>
      <c r="B25" s="103" t="str">
        <f>VLOOKUP(WEEKDAY(A25,1),גיליון1!$A$3:$B$9,2,0)</f>
        <v>Thursday</v>
      </c>
      <c r="C25" s="169"/>
      <c r="D25" s="113"/>
      <c r="E25" s="169"/>
      <c r="F25" s="113"/>
      <c r="G25" s="170"/>
      <c r="H25" s="171"/>
      <c r="I25" s="105">
        <f t="shared" si="2"/>
        <v>0</v>
      </c>
      <c r="J25" s="172"/>
      <c r="K25" s="105">
        <f t="shared" si="0"/>
        <v>0</v>
      </c>
      <c r="L25" s="171"/>
      <c r="M25" s="105">
        <f t="shared" si="1"/>
        <v>0</v>
      </c>
      <c r="N25" s="173"/>
    </row>
    <row r="26" spans="1:14" ht="12.75">
      <c r="A26" s="174">
        <f t="shared" si="3"/>
        <v>43203</v>
      </c>
      <c r="B26" s="159" t="str">
        <f>VLOOKUP(WEEKDAY(A26,1),גיליון1!$A$3:$B$9,2,0)</f>
        <v>Friday</v>
      </c>
      <c r="C26" s="169"/>
      <c r="D26" s="113"/>
      <c r="E26" s="169"/>
      <c r="F26" s="113"/>
      <c r="G26" s="170"/>
      <c r="H26" s="171"/>
      <c r="I26" s="160">
        <f t="shared" si="2"/>
        <v>0</v>
      </c>
      <c r="J26" s="172"/>
      <c r="K26" s="160">
        <f t="shared" si="0"/>
        <v>0</v>
      </c>
      <c r="L26" s="171"/>
      <c r="M26" s="160">
        <f t="shared" si="1"/>
        <v>0</v>
      </c>
      <c r="N26" s="175"/>
    </row>
    <row r="27" spans="1:14" ht="12.75">
      <c r="A27" s="174">
        <f t="shared" si="3"/>
        <v>43204</v>
      </c>
      <c r="B27" s="159" t="str">
        <f>VLOOKUP(WEEKDAY(A27,1),גיליון1!$A$3:$B$9,2,0)</f>
        <v>Saturday</v>
      </c>
      <c r="C27" s="169"/>
      <c r="D27" s="113"/>
      <c r="E27" s="169"/>
      <c r="F27" s="113"/>
      <c r="G27" s="170"/>
      <c r="H27" s="171"/>
      <c r="I27" s="160">
        <f t="shared" si="2"/>
        <v>0</v>
      </c>
      <c r="J27" s="172"/>
      <c r="K27" s="160">
        <f t="shared" si="0"/>
        <v>0</v>
      </c>
      <c r="L27" s="171"/>
      <c r="M27" s="160">
        <f t="shared" si="1"/>
        <v>0</v>
      </c>
      <c r="N27" s="175"/>
    </row>
    <row r="28" spans="1:14" ht="12.75">
      <c r="A28" s="168">
        <f t="shared" si="3"/>
        <v>43205</v>
      </c>
      <c r="B28" s="103" t="str">
        <f>VLOOKUP(WEEKDAY(A28,1),גיליון1!$A$3:$B$9,2,0)</f>
        <v>Sunday</v>
      </c>
      <c r="C28" s="169"/>
      <c r="D28" s="113"/>
      <c r="E28" s="169"/>
      <c r="F28" s="113"/>
      <c r="G28" s="170"/>
      <c r="H28" s="171"/>
      <c r="I28" s="105">
        <f t="shared" si="2"/>
        <v>0</v>
      </c>
      <c r="J28" s="172"/>
      <c r="K28" s="105">
        <f t="shared" si="0"/>
        <v>0</v>
      </c>
      <c r="L28" s="171"/>
      <c r="M28" s="105">
        <f t="shared" si="1"/>
        <v>0</v>
      </c>
      <c r="N28" s="173"/>
    </row>
    <row r="29" spans="1:14" ht="12.75">
      <c r="A29" s="168">
        <f t="shared" si="3"/>
        <v>43206</v>
      </c>
      <c r="B29" s="103" t="str">
        <f>VLOOKUP(WEEKDAY(A29,1),גיליון1!$A$3:$B$9,2,0)</f>
        <v>Monday</v>
      </c>
      <c r="C29" s="169"/>
      <c r="D29" s="113"/>
      <c r="E29" s="169"/>
      <c r="F29" s="113"/>
      <c r="G29" s="170"/>
      <c r="H29" s="171"/>
      <c r="I29" s="105">
        <f t="shared" si="2"/>
        <v>0</v>
      </c>
      <c r="J29" s="172"/>
      <c r="K29" s="105">
        <f t="shared" si="0"/>
        <v>0</v>
      </c>
      <c r="L29" s="171"/>
      <c r="M29" s="105">
        <f t="shared" si="1"/>
        <v>0</v>
      </c>
      <c r="N29" s="173"/>
    </row>
    <row r="30" spans="1:14" ht="12.75">
      <c r="A30" s="168">
        <f t="shared" si="3"/>
        <v>43207</v>
      </c>
      <c r="B30" s="103" t="str">
        <f>VLOOKUP(WEEKDAY(A30,1),גיליון1!$A$3:$B$9,2,0)</f>
        <v>Tuesday</v>
      </c>
      <c r="C30" s="169"/>
      <c r="D30" s="113"/>
      <c r="E30" s="169"/>
      <c r="F30" s="113"/>
      <c r="G30" s="170"/>
      <c r="H30" s="171"/>
      <c r="I30" s="105">
        <f t="shared" si="2"/>
        <v>0</v>
      </c>
      <c r="J30" s="172"/>
      <c r="K30" s="105">
        <f t="shared" si="0"/>
        <v>0</v>
      </c>
      <c r="L30" s="171"/>
      <c r="M30" s="105">
        <f t="shared" si="1"/>
        <v>0</v>
      </c>
      <c r="N30" s="173" t="s">
        <v>81</v>
      </c>
    </row>
    <row r="31" spans="1:14" ht="12.75">
      <c r="A31" s="168">
        <f t="shared" si="3"/>
        <v>43208</v>
      </c>
      <c r="B31" s="103" t="str">
        <f>VLOOKUP(WEEKDAY(A31,1),גיליון1!$A$3:$B$9,2,0)</f>
        <v>Wednesday</v>
      </c>
      <c r="C31" s="169"/>
      <c r="D31" s="113"/>
      <c r="E31" s="169"/>
      <c r="F31" s="113"/>
      <c r="G31" s="170"/>
      <c r="H31" s="171"/>
      <c r="I31" s="105">
        <f t="shared" si="2"/>
        <v>0</v>
      </c>
      <c r="J31" s="172"/>
      <c r="K31" s="105">
        <f t="shared" si="0"/>
        <v>0</v>
      </c>
      <c r="L31" s="171"/>
      <c r="M31" s="105">
        <f t="shared" si="1"/>
        <v>0</v>
      </c>
      <c r="N31" s="173" t="s">
        <v>22</v>
      </c>
    </row>
    <row r="32" spans="1:14" ht="23.25">
      <c r="A32" s="168">
        <f t="shared" si="3"/>
        <v>43209</v>
      </c>
      <c r="B32" s="103" t="str">
        <f>VLOOKUP(WEEKDAY(A32,1),גיליון1!$A$3:$B$9,2,0)</f>
        <v>Thursday</v>
      </c>
      <c r="C32" s="169"/>
      <c r="D32" s="113"/>
      <c r="E32" s="169"/>
      <c r="F32" s="113"/>
      <c r="G32" s="170"/>
      <c r="H32" s="171"/>
      <c r="I32" s="105">
        <f t="shared" si="2"/>
        <v>0</v>
      </c>
      <c r="J32" s="172"/>
      <c r="K32" s="105">
        <f t="shared" si="0"/>
        <v>0</v>
      </c>
      <c r="L32" s="171"/>
      <c r="M32" s="105">
        <f t="shared" si="1"/>
        <v>0</v>
      </c>
      <c r="N32" s="173" t="s">
        <v>23</v>
      </c>
    </row>
    <row r="33" spans="1:14" ht="12.75">
      <c r="A33" s="174">
        <f t="shared" si="3"/>
        <v>43210</v>
      </c>
      <c r="B33" s="159" t="str">
        <f>VLOOKUP(WEEKDAY(A33,1),גיליון1!$A$3:$B$9,2,0)</f>
        <v>Friday</v>
      </c>
      <c r="C33" s="169"/>
      <c r="D33" s="113"/>
      <c r="E33" s="169"/>
      <c r="F33" s="113"/>
      <c r="G33" s="170"/>
      <c r="H33" s="171"/>
      <c r="I33" s="160">
        <f t="shared" si="2"/>
        <v>0</v>
      </c>
      <c r="J33" s="172"/>
      <c r="K33" s="160">
        <f t="shared" si="0"/>
        <v>0</v>
      </c>
      <c r="L33" s="171"/>
      <c r="M33" s="160">
        <f t="shared" si="1"/>
        <v>0</v>
      </c>
      <c r="N33" s="175"/>
    </row>
    <row r="34" spans="1:14" ht="12.75">
      <c r="A34" s="174">
        <f t="shared" si="3"/>
        <v>43211</v>
      </c>
      <c r="B34" s="159" t="str">
        <f>VLOOKUP(WEEKDAY(A34,1),גיליון1!$A$3:$B$9,2,0)</f>
        <v>Saturday</v>
      </c>
      <c r="C34" s="169"/>
      <c r="D34" s="113"/>
      <c r="E34" s="169"/>
      <c r="F34" s="113"/>
      <c r="G34" s="170"/>
      <c r="H34" s="171"/>
      <c r="I34" s="160">
        <f t="shared" si="2"/>
        <v>0</v>
      </c>
      <c r="J34" s="172"/>
      <c r="K34" s="160">
        <f t="shared" si="0"/>
        <v>0</v>
      </c>
      <c r="L34" s="171"/>
      <c r="M34" s="160">
        <f t="shared" si="1"/>
        <v>0</v>
      </c>
      <c r="N34" s="175"/>
    </row>
    <row r="35" spans="1:14" ht="12.75">
      <c r="A35" s="168">
        <f t="shared" si="3"/>
        <v>43212</v>
      </c>
      <c r="B35" s="103" t="str">
        <f>VLOOKUP(WEEKDAY(A35,1),גיליון1!$A$3:$B$9,2,0)</f>
        <v>Sunday</v>
      </c>
      <c r="C35" s="169"/>
      <c r="D35" s="113"/>
      <c r="E35" s="169"/>
      <c r="F35" s="113"/>
      <c r="G35" s="170"/>
      <c r="H35" s="171"/>
      <c r="I35" s="105">
        <f t="shared" si="2"/>
        <v>0</v>
      </c>
      <c r="J35" s="172"/>
      <c r="K35" s="105">
        <f t="shared" si="0"/>
        <v>0</v>
      </c>
      <c r="L35" s="171"/>
      <c r="M35" s="105">
        <f t="shared" si="1"/>
        <v>0</v>
      </c>
      <c r="N35" s="173"/>
    </row>
    <row r="36" spans="1:14" ht="12.75">
      <c r="A36" s="168">
        <f t="shared" si="3"/>
        <v>43213</v>
      </c>
      <c r="B36" s="103" t="str">
        <f>VLOOKUP(WEEKDAY(A36,1),גיליון1!$A$3:$B$9,2,0)</f>
        <v>Monday</v>
      </c>
      <c r="C36" s="169"/>
      <c r="D36" s="113"/>
      <c r="E36" s="169"/>
      <c r="F36" s="113"/>
      <c r="G36" s="170"/>
      <c r="H36" s="171"/>
      <c r="I36" s="105">
        <f t="shared" si="2"/>
        <v>0</v>
      </c>
      <c r="J36" s="172"/>
      <c r="K36" s="105">
        <f t="shared" si="0"/>
        <v>0</v>
      </c>
      <c r="L36" s="171"/>
      <c r="M36" s="105">
        <f t="shared" si="1"/>
        <v>0</v>
      </c>
      <c r="N36" s="173"/>
    </row>
    <row r="37" spans="1:14" ht="12.75">
      <c r="A37" s="168">
        <f t="shared" si="3"/>
        <v>43214</v>
      </c>
      <c r="B37" s="103" t="str">
        <f>VLOOKUP(WEEKDAY(A37,1),גיליון1!$A$3:$B$9,2,0)</f>
        <v>Tuesday</v>
      </c>
      <c r="C37" s="169"/>
      <c r="D37" s="113"/>
      <c r="E37" s="169"/>
      <c r="F37" s="113"/>
      <c r="G37" s="170"/>
      <c r="H37" s="171"/>
      <c r="I37" s="105">
        <f t="shared" si="2"/>
        <v>0</v>
      </c>
      <c r="J37" s="172"/>
      <c r="K37" s="105">
        <f t="shared" si="0"/>
        <v>0</v>
      </c>
      <c r="L37" s="171"/>
      <c r="M37" s="105">
        <f t="shared" si="1"/>
        <v>0</v>
      </c>
      <c r="N37" s="173"/>
    </row>
    <row r="38" spans="1:14" ht="12.75">
      <c r="A38" s="168">
        <f t="shared" si="3"/>
        <v>43215</v>
      </c>
      <c r="B38" s="103" t="str">
        <f>VLOOKUP(WEEKDAY(A38,1),גיליון1!$A$3:$B$9,2,0)</f>
        <v>Wednesday</v>
      </c>
      <c r="C38" s="169"/>
      <c r="D38" s="113"/>
      <c r="E38" s="169"/>
      <c r="F38" s="113"/>
      <c r="G38" s="170"/>
      <c r="H38" s="171"/>
      <c r="I38" s="105">
        <f t="shared" si="2"/>
        <v>0</v>
      </c>
      <c r="J38" s="172"/>
      <c r="K38" s="105">
        <f t="shared" si="0"/>
        <v>0</v>
      </c>
      <c r="L38" s="171"/>
      <c r="M38" s="105">
        <f t="shared" si="1"/>
        <v>0</v>
      </c>
      <c r="N38" s="173"/>
    </row>
    <row r="39" spans="1:14" ht="12.75">
      <c r="A39" s="168">
        <f t="shared" si="3"/>
        <v>43216</v>
      </c>
      <c r="B39" s="103" t="str">
        <f>VLOOKUP(WEEKDAY(A39,1),גיליון1!$A$3:$B$9,2,0)</f>
        <v>Thursday</v>
      </c>
      <c r="C39" s="169"/>
      <c r="D39" s="113"/>
      <c r="E39" s="169"/>
      <c r="F39" s="113"/>
      <c r="G39" s="170"/>
      <c r="H39" s="171"/>
      <c r="I39" s="105">
        <f t="shared" si="2"/>
        <v>0</v>
      </c>
      <c r="J39" s="172"/>
      <c r="K39" s="105">
        <f t="shared" si="0"/>
        <v>0</v>
      </c>
      <c r="L39" s="171"/>
      <c r="M39" s="105">
        <f t="shared" si="1"/>
        <v>0</v>
      </c>
      <c r="N39" s="173"/>
    </row>
    <row r="40" spans="1:14" ht="12.75">
      <c r="A40" s="174">
        <f t="shared" si="3"/>
        <v>43217</v>
      </c>
      <c r="B40" s="159" t="str">
        <f>VLOOKUP(WEEKDAY(A40,1),גיליון1!$A$3:$B$9,2,0)</f>
        <v>Friday</v>
      </c>
      <c r="C40" s="169"/>
      <c r="D40" s="113"/>
      <c r="E40" s="169"/>
      <c r="F40" s="113"/>
      <c r="G40" s="170"/>
      <c r="H40" s="171"/>
      <c r="I40" s="160">
        <f t="shared" si="2"/>
        <v>0</v>
      </c>
      <c r="J40" s="172"/>
      <c r="K40" s="160">
        <f t="shared" si="0"/>
        <v>0</v>
      </c>
      <c r="L40" s="171"/>
      <c r="M40" s="160">
        <f t="shared" si="1"/>
        <v>0</v>
      </c>
      <c r="N40" s="175"/>
    </row>
    <row r="41" spans="1:14" ht="12.75">
      <c r="A41" s="174">
        <f t="shared" si="3"/>
        <v>43218</v>
      </c>
      <c r="B41" s="159" t="str">
        <f>VLOOKUP(WEEKDAY(A41,1),גיליון1!$A$3:$B$9,2,0)</f>
        <v>Saturday</v>
      </c>
      <c r="C41" s="169"/>
      <c r="D41" s="113"/>
      <c r="E41" s="169"/>
      <c r="F41" s="113"/>
      <c r="G41" s="170"/>
      <c r="H41" s="171"/>
      <c r="I41" s="160">
        <f t="shared" si="2"/>
        <v>0</v>
      </c>
      <c r="J41" s="172"/>
      <c r="K41" s="160">
        <f t="shared" si="0"/>
        <v>0</v>
      </c>
      <c r="L41" s="171"/>
      <c r="M41" s="160">
        <f t="shared" si="1"/>
        <v>0</v>
      </c>
      <c r="N41" s="175"/>
    </row>
    <row r="42" spans="1:14" ht="12.75">
      <c r="A42" s="168">
        <f t="shared" si="3"/>
        <v>43219</v>
      </c>
      <c r="B42" s="103" t="str">
        <f>VLOOKUP(WEEKDAY(A42,1),גיליון1!$A$3:$B$9,2,0)</f>
        <v>Sunday</v>
      </c>
      <c r="C42" s="169"/>
      <c r="D42" s="113"/>
      <c r="E42" s="169"/>
      <c r="F42" s="113"/>
      <c r="G42" s="170"/>
      <c r="H42" s="171"/>
      <c r="I42" s="105">
        <f t="shared" si="2"/>
        <v>0</v>
      </c>
      <c r="J42" s="172"/>
      <c r="K42" s="105">
        <f t="shared" si="0"/>
        <v>0</v>
      </c>
      <c r="L42" s="171"/>
      <c r="M42" s="105">
        <f t="shared" si="1"/>
        <v>0</v>
      </c>
      <c r="N42" s="173"/>
    </row>
    <row r="43" spans="1:14" ht="12.75">
      <c r="A43" s="168">
        <f t="shared" si="3"/>
        <v>43220</v>
      </c>
      <c r="B43" s="103" t="str">
        <f>VLOOKUP(WEEKDAY(A43,1),גיליון1!$A$3:$B$9,2,0)</f>
        <v>Monday</v>
      </c>
      <c r="C43" s="169"/>
      <c r="D43" s="113"/>
      <c r="E43" s="169"/>
      <c r="F43" s="113"/>
      <c r="G43" s="170"/>
      <c r="H43" s="171"/>
      <c r="I43" s="105">
        <f t="shared" si="2"/>
        <v>0</v>
      </c>
      <c r="J43" s="172"/>
      <c r="K43" s="105">
        <f t="shared" si="0"/>
        <v>0</v>
      </c>
      <c r="L43" s="171"/>
      <c r="M43" s="105">
        <f t="shared" si="1"/>
        <v>0</v>
      </c>
      <c r="N43" s="173"/>
    </row>
    <row r="44" spans="1:14" ht="13.5" thickBot="1">
      <c r="A44" s="168"/>
      <c r="B44" s="103"/>
      <c r="C44" s="169"/>
      <c r="D44" s="113"/>
      <c r="E44" s="169"/>
      <c r="F44" s="113"/>
      <c r="G44" s="170"/>
      <c r="H44" s="171"/>
      <c r="I44" s="105">
        <f t="shared" si="2"/>
        <v>0</v>
      </c>
      <c r="J44" s="172"/>
      <c r="K44" s="105"/>
      <c r="L44" s="171"/>
      <c r="M44" s="105"/>
      <c r="N44" s="173"/>
    </row>
    <row r="45" spans="1:14" ht="13.5" thickBot="1">
      <c r="A45" s="229" t="s">
        <v>11</v>
      </c>
      <c r="B45" s="230"/>
      <c r="C45" s="125">
        <f>SUM(C14:C44)</f>
        <v>0</v>
      </c>
      <c r="D45" s="112"/>
      <c r="E45" s="125">
        <f>SUM(E14:E44)</f>
        <v>0</v>
      </c>
      <c r="F45" s="112"/>
      <c r="G45" s="119">
        <f aca="true" t="shared" si="4" ref="G45:M45">SUM(G14:G44)</f>
        <v>0</v>
      </c>
      <c r="H45" s="120">
        <f t="shared" si="4"/>
        <v>0</v>
      </c>
      <c r="I45" s="120">
        <f t="shared" si="4"/>
        <v>0</v>
      </c>
      <c r="J45" s="121">
        <f t="shared" si="4"/>
        <v>0</v>
      </c>
      <c r="K45" s="120">
        <f t="shared" si="4"/>
        <v>0</v>
      </c>
      <c r="L45" s="120">
        <f t="shared" si="4"/>
        <v>0</v>
      </c>
      <c r="M45" s="120">
        <f t="shared" si="4"/>
        <v>0</v>
      </c>
      <c r="N45" s="106"/>
    </row>
    <row r="46" spans="1:14" ht="54" customHeight="1">
      <c r="A46" s="186" t="s">
        <v>34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</row>
    <row r="47" spans="1:14" ht="42" customHeight="1">
      <c r="A47" s="221" t="s">
        <v>25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</row>
    <row r="48" spans="1:14" ht="19.5" customHeight="1">
      <c r="A48" s="124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2.75">
      <c r="A49" s="140"/>
      <c r="B49" s="123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2.75">
      <c r="A50" s="140"/>
      <c r="B50" s="83" t="s">
        <v>30</v>
      </c>
      <c r="C50" s="225"/>
      <c r="D50" s="225"/>
      <c r="E50" s="225"/>
      <c r="F50" s="84"/>
      <c r="G50" s="92"/>
      <c r="H50" s="92"/>
      <c r="I50" s="92"/>
      <c r="J50" s="78" t="s">
        <v>13</v>
      </c>
      <c r="K50" s="147"/>
      <c r="L50" s="78"/>
      <c r="M50" s="86"/>
      <c r="N50" s="92"/>
    </row>
    <row r="51" spans="1:14" ht="12.75">
      <c r="A51" s="140"/>
      <c r="B51" s="87"/>
      <c r="C51" s="78"/>
      <c r="D51" s="78"/>
      <c r="E51" s="78"/>
      <c r="F51" s="78"/>
      <c r="G51" s="92"/>
      <c r="H51" s="92"/>
      <c r="I51" s="92"/>
      <c r="J51" s="78"/>
      <c r="K51" s="78"/>
      <c r="L51" s="78"/>
      <c r="M51" s="78"/>
      <c r="N51" s="92"/>
    </row>
    <row r="52" spans="1:14" ht="12.75">
      <c r="A52" s="140"/>
      <c r="B52" s="83" t="s">
        <v>14</v>
      </c>
      <c r="C52" s="78"/>
      <c r="D52" s="78"/>
      <c r="E52" s="78"/>
      <c r="F52" s="78"/>
      <c r="G52" s="92"/>
      <c r="H52" s="92"/>
      <c r="I52" s="92"/>
      <c r="J52" s="78"/>
      <c r="K52" s="78"/>
      <c r="L52" s="78"/>
      <c r="M52" s="78"/>
      <c r="N52" s="92"/>
    </row>
    <row r="53" spans="1:14" ht="12.75">
      <c r="A53" s="140"/>
      <c r="B53" s="87" t="s">
        <v>32</v>
      </c>
      <c r="C53" s="78"/>
      <c r="D53" s="78"/>
      <c r="E53" s="78"/>
      <c r="F53" s="78"/>
      <c r="G53" s="92"/>
      <c r="H53" s="92"/>
      <c r="I53" s="92"/>
      <c r="J53" s="78"/>
      <c r="K53" s="78"/>
      <c r="L53" s="78"/>
      <c r="M53" s="78"/>
      <c r="N53" s="92"/>
    </row>
    <row r="54" spans="1:14" ht="24" customHeight="1">
      <c r="A54" s="140"/>
      <c r="B54" s="186" t="s">
        <v>56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</row>
    <row r="55" spans="1:14" ht="12.75">
      <c r="A55" s="140"/>
      <c r="B55" s="87" t="s">
        <v>12</v>
      </c>
      <c r="C55" s="220"/>
      <c r="D55" s="220"/>
      <c r="E55" s="220"/>
      <c r="F55" s="94"/>
      <c r="G55" s="92"/>
      <c r="H55" s="92"/>
      <c r="I55" s="92"/>
      <c r="J55" s="78" t="s">
        <v>13</v>
      </c>
      <c r="K55" s="96"/>
      <c r="L55" s="78"/>
      <c r="M55" s="94"/>
      <c r="N55" s="92"/>
    </row>
    <row r="56" spans="1:14" ht="12.75">
      <c r="A56" s="140"/>
      <c r="B56" s="87"/>
      <c r="C56" s="78"/>
      <c r="D56" s="78"/>
      <c r="E56" s="78"/>
      <c r="F56" s="78"/>
      <c r="G56" s="92"/>
      <c r="H56" s="92"/>
      <c r="I56" s="92"/>
      <c r="J56" s="78"/>
      <c r="K56" s="78"/>
      <c r="L56" s="78"/>
      <c r="M56" s="78"/>
      <c r="N56" s="92"/>
    </row>
    <row r="57" spans="1:14" ht="12.75">
      <c r="A57" s="140"/>
      <c r="B57" s="87" t="s">
        <v>1</v>
      </c>
      <c r="C57" s="220"/>
      <c r="D57" s="220"/>
      <c r="E57" s="220"/>
      <c r="F57" s="94"/>
      <c r="G57" s="92"/>
      <c r="H57" s="92"/>
      <c r="I57" s="92"/>
      <c r="J57" s="78" t="s">
        <v>15</v>
      </c>
      <c r="K57" s="148"/>
      <c r="L57" s="78"/>
      <c r="M57" s="94"/>
      <c r="N57" s="92"/>
    </row>
    <row r="58" spans="1:14" ht="13.5" thickBot="1">
      <c r="A58" s="177"/>
      <c r="B58" s="178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4" ht="13.5" thickBot="1">
      <c r="A59" s="177"/>
      <c r="B59" s="178"/>
      <c r="C59" s="91">
        <f aca="true" t="shared" si="5" ref="C59:K59">_xlfn.IFERROR((C45/$K$45),0)</f>
        <v>0</v>
      </c>
      <c r="D59" s="91"/>
      <c r="E59" s="91">
        <f t="shared" si="5"/>
        <v>0</v>
      </c>
      <c r="F59" s="91"/>
      <c r="G59" s="91">
        <f t="shared" si="5"/>
        <v>0</v>
      </c>
      <c r="H59" s="91">
        <f t="shared" si="5"/>
        <v>0</v>
      </c>
      <c r="I59" s="91">
        <f t="shared" si="5"/>
        <v>0</v>
      </c>
      <c r="J59" s="91">
        <f t="shared" si="5"/>
        <v>0</v>
      </c>
      <c r="K59" s="91">
        <f t="shared" si="5"/>
        <v>0</v>
      </c>
      <c r="L59" s="92"/>
      <c r="M59" s="92"/>
      <c r="N59" s="92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ARD-HUJI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Boaz Naim</dc:creator>
  <cp:keywords/>
  <dc:description/>
  <cp:lastModifiedBy>User</cp:lastModifiedBy>
  <cp:lastPrinted>2017-09-26T08:21:36Z</cp:lastPrinted>
  <dcterms:created xsi:type="dcterms:W3CDTF">2007-09-02T07:48:11Z</dcterms:created>
  <dcterms:modified xsi:type="dcterms:W3CDTF">2017-10-02T09:23:15Z</dcterms:modified>
  <cp:category/>
  <cp:version/>
  <cp:contentType/>
  <cp:contentStatus/>
</cp:coreProperties>
</file>