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6" windowHeight="8136" tabRatio="820" firstSheet="2" activeTab="15"/>
  </bookViews>
  <sheets>
    <sheet name="HE1" sheetId="1" state="hidden" r:id="rId1"/>
    <sheet name="HE2" sheetId="2" state="hidden" r:id="rId2"/>
    <sheet name="by wp" sheetId="3" r:id="rId3"/>
    <sheet name="total year" sheetId="4" r:id="rId4"/>
    <sheet name="10-2023" sheetId="5" r:id="rId5"/>
    <sheet name="11-2023" sheetId="6" r:id="rId6"/>
    <sheet name="12-2023" sheetId="7" r:id="rId7"/>
    <sheet name="1-2024" sheetId="8" r:id="rId8"/>
    <sheet name="2-2024" sheetId="9" r:id="rId9"/>
    <sheet name="3-2024" sheetId="10" r:id="rId10"/>
    <sheet name="4-2024" sheetId="11" r:id="rId11"/>
    <sheet name="5-2024" sheetId="12" r:id="rId12"/>
    <sheet name="6-2024" sheetId="13" r:id="rId13"/>
    <sheet name="7-2024" sheetId="14" r:id="rId14"/>
    <sheet name="8-2024" sheetId="15" r:id="rId15"/>
    <sheet name="9-2024" sheetId="16" r:id="rId16"/>
    <sheet name="גיליון1" sheetId="17" state="hidden" r:id="rId17"/>
  </sheets>
  <definedNames>
    <definedName name="_xlfn.IFERROR" hidden="1">#NAME?</definedName>
    <definedName name="HoursEU110">'10-2023'!$D$14:$D$44</definedName>
    <definedName name="_xlnm.Print_Area" localSheetId="4">'10-2023'!$A$1:$N$59</definedName>
    <definedName name="_xlnm.Print_Area" localSheetId="5">'11-2023'!$A$1:$N$59</definedName>
    <definedName name="_xlnm.Print_Area" localSheetId="7">'1-2024'!$A$1:$N$60</definedName>
    <definedName name="_xlnm.Print_Area" localSheetId="6">'12-2023'!$A$1:$N$59</definedName>
    <definedName name="_xlnm.Print_Area" localSheetId="8">'2-2024'!$A$1:$N$60</definedName>
    <definedName name="_xlnm.Print_Area" localSheetId="9">'3-2024'!$A$1:$N$59</definedName>
    <definedName name="_xlnm.Print_Area" localSheetId="10">'4-2024'!$A$1:$N$60</definedName>
    <definedName name="_xlnm.Print_Area" localSheetId="11">'5-2024'!$A$1:$N$60</definedName>
    <definedName name="_xlnm.Print_Area" localSheetId="12">'6-2024'!$A$1:$N$60</definedName>
    <definedName name="_xlnm.Print_Area" localSheetId="13">'7-2024'!$A$1:$N$60</definedName>
    <definedName name="_xlnm.Print_Area" localSheetId="14">'8-2024'!$A$1:$N$60</definedName>
    <definedName name="_xlnm.Print_Area" localSheetId="15">'9-2024'!$A$1:$N$60</definedName>
    <definedName name="_xlnm.Print_Area" localSheetId="2">'by wp'!$A$1:$N$35</definedName>
    <definedName name="_xlnm.Print_Area" localSheetId="3">'total year'!$A$1:$N$38</definedName>
    <definedName name="_xlnm.Print_Titles" localSheetId="2">'by wp'!$1:$2</definedName>
  </definedNames>
  <calcPr fullCalcOnLoad="1"/>
</workbook>
</file>

<file path=xl/sharedStrings.xml><?xml version="1.0" encoding="utf-8"?>
<sst xmlns="http://schemas.openxmlformats.org/spreadsheetml/2006/main" count="924" uniqueCount="108">
  <si>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</si>
  <si>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</si>
  <si>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</si>
  <si>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</si>
  <si>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</si>
  <si>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</si>
  <si>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</si>
  <si>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</si>
  <si>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</si>
  <si>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</si>
  <si>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</si>
  <si>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</si>
  <si>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</si>
  <si>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</si>
  <si>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</si>
  <si>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</si>
  <si>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</si>
  <si>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</si>
  <si>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</si>
  <si>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</si>
  <si>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</si>
  <si>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</si>
  <si>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</si>
  <si>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</si>
  <si>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</si>
  <si>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</si>
  <si>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</si>
  <si>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</si>
  <si>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</si>
  <si>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</si>
  <si>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</si>
  <si>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</si>
  <si>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</si>
  <si>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</si>
  <si>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</si>
  <si>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</si>
  <si>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</si>
  <si>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</si>
  <si>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</si>
  <si>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</si>
  <si>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</si>
  <si>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</si>
  <si>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</si>
  <si>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</si>
  <si>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</si>
  <si>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</si>
  <si>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</si>
  <si>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</si>
  <si>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</si>
  <si>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</si>
  <si>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</si>
  <si>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</si>
  <si>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</si>
  <si>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</si>
  <si>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</si>
  <si>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</si>
  <si>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</si>
  <si>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</si>
  <si>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</si>
  <si>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</si>
  <si>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</si>
  <si>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</si>
  <si>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</si>
  <si>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</si>
  <si>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</si>
  <si>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</si>
  <si>
    <t>חול המועד</t>
  </si>
  <si>
    <t>חנוכה</t>
  </si>
  <si>
    <t>פורים</t>
  </si>
  <si>
    <t>ערב פסח</t>
  </si>
  <si>
    <t>פסח</t>
  </si>
  <si>
    <t>יום העצמאות</t>
  </si>
  <si>
    <t>ערב שבועות</t>
  </si>
  <si>
    <t>שבועות</t>
  </si>
  <si>
    <t>ערב סוכות</t>
  </si>
  <si>
    <t>סוכות</t>
  </si>
  <si>
    <r>
      <t>EU GRANTS</t>
    </r>
    <r>
      <rPr>
        <b/>
        <sz val="18"/>
        <color indexed="63"/>
        <rFont val="Calibri"/>
        <family val="2"/>
      </rPr>
      <t xml:space="preserve"> </t>
    </r>
    <r>
      <rPr>
        <b/>
        <sz val="18"/>
        <color indexed="63"/>
        <rFont val="Arial"/>
        <family val="2"/>
      </rPr>
      <t xml:space="preserve">DECLARATION OF DAYS WORKED ON A PROJECT </t>
    </r>
  </si>
  <si>
    <t>To be filled in and uploaded as deliverable in the Funding &amp; Tenders Portal Grant Management System, at the due date foreseen in the system.</t>
  </si>
  <si>
    <t>YEAR</t>
  </si>
  <si>
    <t>01/10/2022-30/09/2023</t>
  </si>
  <si>
    <t>Project acronym:</t>
  </si>
  <si>
    <t>Project number:</t>
  </si>
  <si>
    <t>Participant name:</t>
  </si>
  <si>
    <t>Name of the person:</t>
  </si>
  <si>
    <t>Type of personnel:</t>
  </si>
  <si>
    <t>Day worked un the action</t>
  </si>
  <si>
    <t>Work Packages worked on</t>
  </si>
  <si>
    <t xml:space="preserve">Date and signature of the person </t>
  </si>
  <si>
    <t xml:space="preserve">Name, date and signature of the supervisor </t>
  </si>
  <si>
    <t>(e.g.15, 7,5, 0,5)</t>
  </si>
  <si>
    <t>(e.g. WP2; WP5)</t>
  </si>
  <si>
    <t>Signature:</t>
  </si>
  <si>
    <t>Name:</t>
  </si>
  <si>
    <t xml:space="preserve">Date: </t>
  </si>
  <si>
    <t>Date:</t>
  </si>
  <si>
    <t>TOTAL DAYS</t>
  </si>
  <si>
    <t>by hous a year</t>
  </si>
  <si>
    <t>לבדיקת עיגולים</t>
  </si>
  <si>
    <t>TAU</t>
  </si>
  <si>
    <t>10/2023-9/2024</t>
  </si>
  <si>
    <t>תחילת סמס א</t>
  </si>
  <si>
    <t>סוף סמס א</t>
  </si>
  <si>
    <t>יום הזכרון</t>
  </si>
  <si>
    <t>ט באב</t>
  </si>
  <si>
    <t>חופשה מרכוזת</t>
  </si>
  <si>
    <t>בחירות</t>
  </si>
  <si>
    <t xml:space="preserve"> סמס ב</t>
  </si>
  <si>
    <t>סוף סמס ב</t>
  </si>
</sst>
</file>

<file path=xl/styles.xml><?xml version="1.0" encoding="utf-8"?>
<styleSheet xmlns="http://schemas.openxmlformats.org/spreadsheetml/2006/main">
  <numFmts count="4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_ ;_ @_ "/>
    <numFmt numFmtId="193" formatCode="[$-40D]dddd\ dd\ mmmm\ yyyy"/>
    <numFmt numFmtId="194" formatCode="[$-F800]dddd\,\ mmmm\ dd\,\ yyyy"/>
    <numFmt numFmtId="195" formatCode="m/d/yy;@"/>
    <numFmt numFmtId="196" formatCode="[$-1010000]d/m/yyyy;@"/>
    <numFmt numFmtId="197" formatCode="[$-409]mmmmm;@"/>
    <numFmt numFmtId="198" formatCode="[$-409]mmm\-yy;@"/>
    <numFmt numFmtId="199" formatCode="ddd"/>
    <numFmt numFmtId="200" formatCode="m/d;@"/>
    <numFmt numFmtId="201" formatCode="dd/mm/yy"/>
    <numFmt numFmtId="202" formatCode="mm/yyyy"/>
    <numFmt numFmtId="203" formatCode="mmm\-yyyy"/>
  </numFmts>
  <fonts count="86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63"/>
      <name val="Calibri"/>
      <family val="2"/>
    </font>
    <font>
      <b/>
      <sz val="18"/>
      <color indexed="6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i/>
      <sz val="9"/>
      <color indexed="57"/>
      <name val="Arial"/>
      <family val="2"/>
    </font>
    <font>
      <b/>
      <sz val="12"/>
      <color indexed="63"/>
      <name val="Arial"/>
      <family val="2"/>
    </font>
    <font>
      <sz val="12"/>
      <color indexed="23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2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595959"/>
      <name val="Arial"/>
      <family val="2"/>
    </font>
    <font>
      <i/>
      <sz val="9"/>
      <color rgb="FF4AA55B"/>
      <name val="Arial"/>
      <family val="2"/>
    </font>
    <font>
      <b/>
      <sz val="12"/>
      <color rgb="FF595959"/>
      <name val="Arial"/>
      <family val="2"/>
    </font>
    <font>
      <sz val="12"/>
      <color rgb="FF7F7F7F"/>
      <name val="Arial"/>
      <family val="2"/>
    </font>
    <font>
      <b/>
      <u val="single"/>
      <sz val="12"/>
      <color theme="10"/>
      <name val="Arial"/>
      <family val="2"/>
    </font>
    <font>
      <b/>
      <sz val="9"/>
      <color rgb="FF7F7F7F"/>
      <name val="Arial"/>
      <family val="2"/>
    </font>
    <font>
      <sz val="12"/>
      <color rgb="FF595959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>
        <color rgb="FFBFBFBF"/>
      </left>
      <right style="thick">
        <color rgb="FFBFBFBF"/>
      </right>
      <top style="thick">
        <color rgb="FFBFBFBF"/>
      </top>
      <bottom>
        <color indexed="63"/>
      </bottom>
    </border>
    <border>
      <left style="thick">
        <color rgb="FFBFBFBF"/>
      </left>
      <right style="thick">
        <color rgb="FFBFBFBF"/>
      </right>
      <top>
        <color indexed="63"/>
      </top>
      <bottom style="thick">
        <color rgb="FFBFBFB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BFBFBF"/>
      </right>
      <top style="thick">
        <color rgb="FFBFBFBF"/>
      </top>
      <bottom>
        <color indexed="63"/>
      </bottom>
    </border>
    <border>
      <left>
        <color indexed="63"/>
      </left>
      <right style="thick">
        <color rgb="FFBFBFBF"/>
      </right>
      <top>
        <color indexed="63"/>
      </top>
      <bottom style="thick">
        <color rgb="FFBFBFBF"/>
      </bottom>
    </border>
    <border>
      <left>
        <color indexed="63"/>
      </left>
      <right style="thick">
        <color rgb="FFBFBFBF"/>
      </right>
      <top>
        <color indexed="63"/>
      </top>
      <bottom>
        <color indexed="63"/>
      </bottom>
    </border>
    <border>
      <left style="thick">
        <color rgb="FFBFBFBF"/>
      </left>
      <right style="thick">
        <color rgb="FFBFBFBF"/>
      </right>
      <top>
        <color indexed="63"/>
      </top>
      <bottom>
        <color indexed="63"/>
      </bottom>
    </border>
    <border>
      <left style="thick">
        <color rgb="FFBFBFBF"/>
      </left>
      <right>
        <color indexed="63"/>
      </right>
      <top style="thick">
        <color rgb="FFBFBFBF"/>
      </top>
      <bottom>
        <color indexed="63"/>
      </bottom>
    </border>
    <border>
      <left>
        <color indexed="63"/>
      </left>
      <right>
        <color indexed="63"/>
      </right>
      <top style="thick">
        <color rgb="FFBFBFBF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6" fontId="0" fillId="33" borderId="23" xfId="42" applyNumberFormat="1" applyFont="1" applyFill="1" applyBorder="1" applyAlignment="1" applyProtection="1">
      <alignment horizontal="right"/>
      <protection/>
    </xf>
    <xf numFmtId="186" fontId="0" fillId="33" borderId="10" xfId="42" applyNumberFormat="1" applyFont="1" applyFill="1" applyBorder="1" applyAlignment="1" applyProtection="1">
      <alignment horizontal="right"/>
      <protection/>
    </xf>
    <xf numFmtId="186" fontId="0" fillId="33" borderId="18" xfId="42" applyNumberFormat="1" applyFont="1" applyFill="1" applyBorder="1" applyAlignment="1" applyProtection="1">
      <alignment horizontal="right"/>
      <protection/>
    </xf>
    <xf numFmtId="186" fontId="5" fillId="33" borderId="24" xfId="42" applyNumberFormat="1" applyFont="1" applyFill="1" applyBorder="1" applyAlignment="1" applyProtection="1">
      <alignment horizontal="right"/>
      <protection/>
    </xf>
    <xf numFmtId="186" fontId="5" fillId="33" borderId="25" xfId="42" applyNumberFormat="1" applyFont="1" applyFill="1" applyBorder="1" applyAlignment="1" applyProtection="1">
      <alignment horizontal="right"/>
      <protection/>
    </xf>
    <xf numFmtId="186" fontId="5" fillId="33" borderId="26" xfId="42" applyNumberFormat="1" applyFont="1" applyFill="1" applyBorder="1" applyAlignment="1" applyProtection="1">
      <alignment horizontal="right"/>
      <protection/>
    </xf>
    <xf numFmtId="186" fontId="5" fillId="33" borderId="27" xfId="42" applyNumberFormat="1" applyFont="1" applyFill="1" applyBorder="1" applyAlignment="1" applyProtection="1">
      <alignment horizontal="right"/>
      <protection/>
    </xf>
    <xf numFmtId="186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5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198" fontId="3" fillId="35" borderId="30" xfId="0" applyNumberFormat="1" applyFont="1" applyFill="1" applyBorder="1" applyAlignment="1" applyProtection="1">
      <alignment horizontal="center"/>
      <protection/>
    </xf>
    <xf numFmtId="198" fontId="3" fillId="35" borderId="17" xfId="0" applyNumberFormat="1" applyFont="1" applyFill="1" applyBorder="1" applyAlignment="1" applyProtection="1">
      <alignment horizontal="center"/>
      <protection/>
    </xf>
    <xf numFmtId="198" fontId="3" fillId="35" borderId="31" xfId="0" applyNumberFormat="1" applyFont="1" applyFill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9" fontId="0" fillId="0" borderId="33" xfId="58" applyBorder="1" applyAlignment="1" applyProtection="1">
      <alignment horizontal="right"/>
      <protection/>
    </xf>
    <xf numFmtId="186" fontId="0" fillId="33" borderId="20" xfId="42" applyNumberFormat="1" applyFont="1" applyFill="1" applyBorder="1" applyAlignment="1" applyProtection="1">
      <alignment horizontal="right"/>
      <protection/>
    </xf>
    <xf numFmtId="9" fontId="0" fillId="0" borderId="34" xfId="58" applyBorder="1" applyAlignment="1" applyProtection="1">
      <alignment horizontal="right"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6" fillId="33" borderId="35" xfId="0" applyFont="1" applyFill="1" applyBorder="1" applyAlignment="1" applyProtection="1">
      <alignment/>
      <protection locked="0"/>
    </xf>
    <xf numFmtId="0" fontId="7" fillId="34" borderId="36" xfId="0" applyFont="1" applyFill="1" applyBorder="1" applyAlignment="1" applyProtection="1">
      <alignment horizontal="justify" readingOrder="2"/>
      <protection locked="0"/>
    </xf>
    <xf numFmtId="0" fontId="8" fillId="34" borderId="37" xfId="0" applyFont="1" applyFill="1" applyBorder="1" applyAlignment="1" applyProtection="1">
      <alignment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13" fillId="34" borderId="39" xfId="0" applyFont="1" applyFill="1" applyBorder="1" applyAlignment="1" applyProtection="1">
      <alignment horizontal="center" vertical="top" wrapText="1"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198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9" fontId="5" fillId="36" borderId="40" xfId="58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201" fontId="13" fillId="0" borderId="0" xfId="0" applyNumberFormat="1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left" vertical="center" wrapText="1"/>
      <protection/>
    </xf>
    <xf numFmtId="0" fontId="5" fillId="36" borderId="44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/>
      <protection/>
    </xf>
    <xf numFmtId="0" fontId="6" fillId="36" borderId="47" xfId="0" applyFont="1" applyFill="1" applyBorder="1" applyAlignment="1" applyProtection="1">
      <alignment wrapText="1"/>
      <protection/>
    </xf>
    <xf numFmtId="198" fontId="3" fillId="0" borderId="0" xfId="0" applyNumberFormat="1" applyFont="1" applyFill="1" applyBorder="1" applyAlignment="1" applyProtection="1">
      <alignment horizontal="left"/>
      <protection/>
    </xf>
    <xf numFmtId="196" fontId="0" fillId="36" borderId="0" xfId="0" applyNumberFormat="1" applyFont="1" applyFill="1" applyBorder="1" applyAlignment="1" applyProtection="1">
      <alignment horizontal="center"/>
      <protection/>
    </xf>
    <xf numFmtId="196" fontId="0" fillId="36" borderId="0" xfId="0" applyNumberFormat="1" applyFont="1" applyFill="1" applyBorder="1" applyAlignment="1" applyProtection="1">
      <alignment horizontal="left"/>
      <protection/>
    </xf>
    <xf numFmtId="0" fontId="71" fillId="36" borderId="0" xfId="0" applyNumberFormat="1" applyFont="1" applyFill="1" applyBorder="1" applyAlignment="1" applyProtection="1">
      <alignment horizontal="center"/>
      <protection/>
    </xf>
    <xf numFmtId="196" fontId="72" fillId="36" borderId="0" xfId="0" applyNumberFormat="1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73" fillId="37" borderId="49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 locked="0"/>
    </xf>
    <xf numFmtId="0" fontId="5" fillId="36" borderId="43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 locked="0"/>
    </xf>
    <xf numFmtId="0" fontId="5" fillId="36" borderId="32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36" borderId="34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202" fontId="74" fillId="0" borderId="15" xfId="0" applyNumberFormat="1" applyFont="1" applyFill="1" applyBorder="1" applyAlignment="1" applyProtection="1">
      <alignment/>
      <protection/>
    </xf>
    <xf numFmtId="202" fontId="75" fillId="0" borderId="12" xfId="0" applyNumberFormat="1" applyFont="1" applyBorder="1" applyAlignment="1" applyProtection="1">
      <alignment horizontal="center" wrapText="1"/>
      <protection/>
    </xf>
    <xf numFmtId="202" fontId="75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76" fillId="6" borderId="15" xfId="0" applyNumberFormat="1" applyFont="1" applyFill="1" applyBorder="1" applyAlignment="1" applyProtection="1">
      <alignment horizontal="center"/>
      <protection/>
    </xf>
    <xf numFmtId="0" fontId="73" fillId="37" borderId="22" xfId="0" applyFont="1" applyFill="1" applyBorder="1" applyAlignment="1" applyProtection="1">
      <alignment horizontal="center"/>
      <protection/>
    </xf>
    <xf numFmtId="202" fontId="76" fillId="0" borderId="15" xfId="0" applyNumberFormat="1" applyFont="1" applyBorder="1" applyAlignment="1" applyProtection="1">
      <alignment horizontal="center"/>
      <protection/>
    </xf>
    <xf numFmtId="0" fontId="76" fillId="0" borderId="15" xfId="0" applyFont="1" applyBorder="1" applyAlignment="1" applyProtection="1">
      <alignment horizontal="center"/>
      <protection/>
    </xf>
    <xf numFmtId="0" fontId="77" fillId="37" borderId="22" xfId="0" applyFont="1" applyFill="1" applyBorder="1" applyAlignment="1" applyProtection="1">
      <alignment horizontal="center"/>
      <protection/>
    </xf>
    <xf numFmtId="0" fontId="76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02" fontId="76" fillId="6" borderId="15" xfId="0" applyNumberFormat="1" applyFont="1" applyFill="1" applyBorder="1" applyAlignment="1" applyProtection="1">
      <alignment horizontal="center"/>
      <protection/>
    </xf>
    <xf numFmtId="0" fontId="78" fillId="38" borderId="0" xfId="0" applyFont="1" applyFill="1" applyAlignment="1" applyProtection="1">
      <alignment/>
      <protection/>
    </xf>
    <xf numFmtId="1" fontId="69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20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5" fillId="36" borderId="53" xfId="0" applyFont="1" applyFill="1" applyBorder="1" applyAlignment="1" applyProtection="1">
      <alignment horizontal="left" vertical="top" wrapText="1"/>
      <protection/>
    </xf>
    <xf numFmtId="0" fontId="13" fillId="36" borderId="31" xfId="0" applyFont="1" applyFill="1" applyBorder="1" applyAlignment="1" applyProtection="1">
      <alignment horizontal="center" vertical="center" wrapText="1"/>
      <protection/>
    </xf>
    <xf numFmtId="0" fontId="73" fillId="37" borderId="54" xfId="0" applyFont="1" applyFill="1" applyBorder="1" applyAlignment="1" applyProtection="1">
      <alignment horizontal="center"/>
      <protection locked="0"/>
    </xf>
    <xf numFmtId="0" fontId="13" fillId="36" borderId="53" xfId="0" applyFont="1" applyFill="1" applyBorder="1" applyAlignment="1" applyProtection="1">
      <alignment horizontal="center" vertical="center" wrapText="1"/>
      <protection/>
    </xf>
    <xf numFmtId="0" fontId="13" fillId="36" borderId="47" xfId="0" applyFont="1" applyFill="1" applyBorder="1" applyAlignment="1" applyProtection="1">
      <alignment horizontal="center" vertical="center" wrapText="1"/>
      <protection/>
    </xf>
    <xf numFmtId="0" fontId="13" fillId="36" borderId="38" xfId="0" applyFont="1" applyFill="1" applyBorder="1" applyAlignment="1" applyProtection="1">
      <alignment horizontal="center" vertical="center" wrapText="1"/>
      <protection/>
    </xf>
    <xf numFmtId="196" fontId="5" fillId="36" borderId="4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left"/>
      <protection/>
    </xf>
    <xf numFmtId="9" fontId="5" fillId="36" borderId="0" xfId="58" applyFont="1" applyFill="1" applyAlignment="1" applyProtection="1">
      <alignment/>
      <protection/>
    </xf>
    <xf numFmtId="196" fontId="5" fillId="7" borderId="46" xfId="0" applyNumberFormat="1" applyFont="1" applyFill="1" applyBorder="1" applyAlignment="1" applyProtection="1">
      <alignment horizontal="center"/>
      <protection/>
    </xf>
    <xf numFmtId="1" fontId="5" fillId="7" borderId="22" xfId="0" applyNumberFormat="1" applyFont="1" applyFill="1" applyBorder="1" applyAlignment="1" applyProtection="1">
      <alignment horizontal="left"/>
      <protection/>
    </xf>
    <xf numFmtId="0" fontId="5" fillId="7" borderId="4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3" fillId="37" borderId="4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6" fillId="7" borderId="46" xfId="0" applyFont="1" applyFill="1" applyBorder="1" applyAlignment="1" applyProtection="1">
      <alignment wrapText="1"/>
      <protection locked="0"/>
    </xf>
    <xf numFmtId="0" fontId="79" fillId="39" borderId="5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80" fillId="39" borderId="56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81" fillId="40" borderId="16" xfId="0" applyFont="1" applyFill="1" applyBorder="1" applyAlignment="1">
      <alignment/>
    </xf>
    <xf numFmtId="0" fontId="14" fillId="40" borderId="57" xfId="0" applyFont="1" applyFill="1" applyBorder="1" applyAlignment="1">
      <alignment/>
    </xf>
    <xf numFmtId="0" fontId="14" fillId="0" borderId="18" xfId="0" applyFont="1" applyBorder="1" applyAlignment="1">
      <alignment/>
    </xf>
    <xf numFmtId="0" fontId="81" fillId="40" borderId="16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83" fillId="40" borderId="58" xfId="52" applyFont="1" applyFill="1" applyBorder="1" applyAlignment="1">
      <alignment horizontal="center" vertical="center" wrapText="1"/>
    </xf>
    <xf numFmtId="0" fontId="81" fillId="40" borderId="58" xfId="0" applyFont="1" applyFill="1" applyBorder="1" applyAlignment="1">
      <alignment horizontal="center" vertical="center" wrapText="1"/>
    </xf>
    <xf numFmtId="0" fontId="84" fillId="40" borderId="59" xfId="0" applyFont="1" applyFill="1" applyBorder="1" applyAlignment="1">
      <alignment horizontal="center" vertical="center" wrapText="1"/>
    </xf>
    <xf numFmtId="0" fontId="85" fillId="0" borderId="58" xfId="0" applyFont="1" applyBorder="1" applyAlignment="1">
      <alignment vertical="center" wrapText="1"/>
    </xf>
    <xf numFmtId="0" fontId="85" fillId="0" borderId="60" xfId="0" applyFont="1" applyBorder="1" applyAlignment="1">
      <alignment vertical="center" wrapText="1"/>
    </xf>
    <xf numFmtId="14" fontId="85" fillId="0" borderId="60" xfId="0" applyNumberFormat="1" applyFont="1" applyBorder="1" applyAlignment="1">
      <alignment vertical="center" wrapText="1"/>
    </xf>
    <xf numFmtId="0" fontId="85" fillId="0" borderId="59" xfId="0" applyFont="1" applyBorder="1" applyAlignment="1">
      <alignment horizontal="left" vertical="center" wrapText="1" indent="8"/>
    </xf>
    <xf numFmtId="0" fontId="85" fillId="0" borderId="59" xfId="0" applyFont="1" applyBorder="1" applyAlignment="1">
      <alignment horizontal="left" vertical="center" wrapText="1" indent="6"/>
    </xf>
    <xf numFmtId="0" fontId="81" fillId="40" borderId="56" xfId="0" applyFont="1" applyFill="1" applyBorder="1" applyAlignment="1">
      <alignment horizontal="left" vertical="center" wrapText="1"/>
    </xf>
    <xf numFmtId="0" fontId="81" fillId="0" borderId="59" xfId="0" applyFont="1" applyBorder="1" applyAlignment="1">
      <alignment horizontal="center" vertical="center" wrapText="1"/>
    </xf>
    <xf numFmtId="49" fontId="5" fillId="34" borderId="39" xfId="0" applyNumberFormat="1" applyFont="1" applyFill="1" applyBorder="1" applyAlignment="1" applyProtection="1" quotePrefix="1">
      <alignment horizontal="center" vertical="top" wrapText="1"/>
      <protection locked="0"/>
    </xf>
    <xf numFmtId="202" fontId="81" fillId="40" borderId="55" xfId="0" applyNumberFormat="1" applyFont="1" applyFill="1" applyBorder="1" applyAlignment="1">
      <alignment horizontal="left" vertical="center" wrapText="1"/>
    </xf>
    <xf numFmtId="202" fontId="81" fillId="40" borderId="61" xfId="0" applyNumberFormat="1" applyFont="1" applyFill="1" applyBorder="1" applyAlignment="1">
      <alignment horizontal="left" vertical="center" wrapText="1"/>
    </xf>
    <xf numFmtId="202" fontId="81" fillId="40" borderId="56" xfId="0" applyNumberFormat="1" applyFont="1" applyFill="1" applyBorder="1" applyAlignment="1">
      <alignment horizontal="left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81" fillId="40" borderId="55" xfId="0" applyFont="1" applyFill="1" applyBorder="1" applyAlignment="1">
      <alignment vertical="center" wrapText="1"/>
    </xf>
    <xf numFmtId="0" fontId="81" fillId="40" borderId="56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3" fillId="41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6" fillId="33" borderId="7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6" fillId="33" borderId="74" xfId="0" applyFont="1" applyFill="1" applyBorder="1" applyAlignment="1" applyProtection="1">
      <alignment horizontal="center" vertical="center" wrapText="1"/>
      <protection/>
    </xf>
    <xf numFmtId="0" fontId="6" fillId="36" borderId="64" xfId="0" applyFont="1" applyFill="1" applyBorder="1" applyAlignment="1" applyProtection="1">
      <alignment horizontal="center" vertical="center" wrapText="1"/>
      <protection/>
    </xf>
    <xf numFmtId="0" fontId="6" fillId="36" borderId="75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5" fillId="36" borderId="64" xfId="0" applyFont="1" applyFill="1" applyBorder="1" applyAlignment="1" applyProtection="1">
      <alignment horizontal="center" vertical="center" wrapText="1"/>
      <protection/>
    </xf>
    <xf numFmtId="0" fontId="5" fillId="36" borderId="65" xfId="0" applyFont="1" applyFill="1" applyBorder="1" applyAlignment="1" applyProtection="1">
      <alignment horizontal="center" vertical="center" wrapText="1"/>
      <protection/>
    </xf>
    <xf numFmtId="0" fontId="6" fillId="36" borderId="65" xfId="0" applyFont="1" applyFill="1" applyBorder="1" applyAlignment="1" applyProtection="1">
      <alignment horizontal="center" vertical="center" wrapText="1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76" xfId="0" applyFont="1" applyFill="1" applyBorder="1" applyAlignment="1" applyProtection="1">
      <alignment horizontal="center" vertical="center" wrapText="1"/>
      <protection/>
    </xf>
    <xf numFmtId="0" fontId="3" fillId="36" borderId="68" xfId="0" applyFont="1" applyFill="1" applyBorder="1" applyAlignment="1" applyProtection="1">
      <alignment horizontal="center" vertical="center" wrapText="1"/>
      <protection/>
    </xf>
    <xf numFmtId="0" fontId="3" fillId="36" borderId="77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 wrapText="1"/>
      <protection/>
    </xf>
    <xf numFmtId="0" fontId="3" fillId="36" borderId="79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37">
      <selection activeCell="C13" sqref="C13:C16"/>
    </sheetView>
  </sheetViews>
  <sheetFormatPr defaultColWidth="8.7109375" defaultRowHeight="12.75"/>
  <cols>
    <col min="1" max="1" width="12.421875" style="177" customWidth="1"/>
    <col min="2" max="2" width="12.7109375" style="177" customWidth="1"/>
    <col min="3" max="3" width="20.7109375" style="177" customWidth="1"/>
    <col min="4" max="5" width="31.28125" style="177" customWidth="1"/>
    <col min="6" max="16384" width="8.7109375" style="177" customWidth="1"/>
  </cols>
  <sheetData>
    <row r="1" s="175" customFormat="1" ht="24" thickTop="1">
      <c r="A1" s="174" t="s">
        <v>76</v>
      </c>
    </row>
    <row r="2" ht="15" thickBot="1">
      <c r="A2" s="176" t="s">
        <v>77</v>
      </c>
    </row>
    <row r="3" spans="1:3" ht="15.75" thickTop="1">
      <c r="A3" s="178" t="s">
        <v>78</v>
      </c>
      <c r="B3" s="179" t="s">
        <v>79</v>
      </c>
      <c r="C3" s="178"/>
    </row>
    <row r="5" spans="1:5" ht="15">
      <c r="A5" s="180" t="s">
        <v>80</v>
      </c>
      <c r="B5" s="181"/>
      <c r="C5" s="182">
        <f>IF('total year'!$C$12=0,"",'total year'!$C$12)</f>
      </c>
      <c r="D5" s="180" t="s">
        <v>81</v>
      </c>
      <c r="E5" s="182">
        <f>IF('total year'!$C$11=0,"",'total year'!$C$11)</f>
      </c>
    </row>
    <row r="6" spans="1:3" ht="15">
      <c r="A6" s="180" t="s">
        <v>82</v>
      </c>
      <c r="B6" s="181"/>
      <c r="C6" s="182" t="s">
        <v>98</v>
      </c>
    </row>
    <row r="7" spans="1:5" ht="15">
      <c r="A7" s="180" t="s">
        <v>83</v>
      </c>
      <c r="B7" s="181"/>
      <c r="C7" s="182">
        <f>IF('total year'!$C$6=0,"",'total year'!$C$6)</f>
      </c>
      <c r="D7" s="183" t="s">
        <v>84</v>
      </c>
      <c r="E7" s="182"/>
    </row>
    <row r="8" ht="15">
      <c r="D8" s="184"/>
    </row>
    <row r="10" ht="15" thickBot="1"/>
    <row r="11" spans="1:5" ht="47.25" thickTop="1">
      <c r="A11" s="204" t="s">
        <v>0</v>
      </c>
      <c r="B11" s="185" t="s">
        <v>85</v>
      </c>
      <c r="C11" s="186" t="s">
        <v>86</v>
      </c>
      <c r="D11" s="204" t="s">
        <v>87</v>
      </c>
      <c r="E11" s="204" t="s">
        <v>88</v>
      </c>
    </row>
    <row r="12" spans="1:5" ht="24" thickBot="1">
      <c r="A12" s="205"/>
      <c r="B12" s="187" t="s">
        <v>89</v>
      </c>
      <c r="C12" s="187" t="s">
        <v>90</v>
      </c>
      <c r="D12" s="205"/>
      <c r="E12" s="205"/>
    </row>
    <row r="13" spans="1:5" ht="15" thickTop="1">
      <c r="A13" s="196">
        <v>45200</v>
      </c>
      <c r="B13" s="199">
        <f>'10-2023'!$C$45/8</f>
        <v>0</v>
      </c>
      <c r="C13" s="199"/>
      <c r="D13" s="188" t="s">
        <v>91</v>
      </c>
      <c r="E13" s="188" t="s">
        <v>92</v>
      </c>
    </row>
    <row r="14" spans="1:5" ht="15">
      <c r="A14" s="197"/>
      <c r="B14" s="200"/>
      <c r="C14" s="200"/>
      <c r="D14" s="189"/>
      <c r="E14" s="189" t="s">
        <v>91</v>
      </c>
    </row>
    <row r="15" spans="1:5" ht="15">
      <c r="A15" s="197"/>
      <c r="B15" s="200"/>
      <c r="C15" s="200"/>
      <c r="D15" s="190"/>
      <c r="E15" s="189"/>
    </row>
    <row r="16" spans="1:5" ht="15" thickBot="1">
      <c r="A16" s="198"/>
      <c r="B16" s="201"/>
      <c r="C16" s="201"/>
      <c r="D16" s="191" t="s">
        <v>93</v>
      </c>
      <c r="E16" s="192" t="s">
        <v>94</v>
      </c>
    </row>
    <row r="17" spans="1:5" ht="15" thickTop="1">
      <c r="A17" s="196">
        <v>45231</v>
      </c>
      <c r="B17" s="199">
        <f>'11-2023'!$C$45/8</f>
        <v>0</v>
      </c>
      <c r="C17" s="199"/>
      <c r="D17" s="189" t="s">
        <v>91</v>
      </c>
      <c r="E17" s="189" t="s">
        <v>92</v>
      </c>
    </row>
    <row r="18" spans="1:5" ht="15">
      <c r="A18" s="197"/>
      <c r="B18" s="200"/>
      <c r="C18" s="200"/>
      <c r="D18" s="189"/>
      <c r="E18" s="189" t="s">
        <v>91</v>
      </c>
    </row>
    <row r="19" spans="1:5" ht="15">
      <c r="A19" s="197"/>
      <c r="B19" s="200"/>
      <c r="C19" s="200"/>
      <c r="D19" s="190"/>
      <c r="E19" s="189"/>
    </row>
    <row r="20" spans="1:5" ht="15" thickBot="1">
      <c r="A20" s="198"/>
      <c r="B20" s="201"/>
      <c r="C20" s="201"/>
      <c r="D20" s="191" t="s">
        <v>93</v>
      </c>
      <c r="E20" s="192" t="s">
        <v>94</v>
      </c>
    </row>
    <row r="21" spans="1:5" ht="15" thickTop="1">
      <c r="A21" s="196">
        <v>45261</v>
      </c>
      <c r="B21" s="199">
        <f>'12-2023'!$C$45/8</f>
        <v>0</v>
      </c>
      <c r="C21" s="199"/>
      <c r="D21" s="189" t="s">
        <v>91</v>
      </c>
      <c r="E21" s="189" t="s">
        <v>92</v>
      </c>
    </row>
    <row r="22" spans="1:5" ht="15">
      <c r="A22" s="197"/>
      <c r="B22" s="200"/>
      <c r="C22" s="200"/>
      <c r="D22" s="189"/>
      <c r="E22" s="189" t="s">
        <v>91</v>
      </c>
    </row>
    <row r="23" spans="1:5" ht="15">
      <c r="A23" s="197"/>
      <c r="B23" s="200"/>
      <c r="C23" s="200"/>
      <c r="D23" s="189"/>
      <c r="E23" s="189"/>
    </row>
    <row r="24" spans="1:5" ht="15" thickBot="1">
      <c r="A24" s="198"/>
      <c r="B24" s="201"/>
      <c r="C24" s="201"/>
      <c r="D24" s="191" t="s">
        <v>93</v>
      </c>
      <c r="E24" s="192" t="s">
        <v>94</v>
      </c>
    </row>
    <row r="25" spans="1:5" ht="15" thickTop="1">
      <c r="A25" s="196">
        <v>45292</v>
      </c>
      <c r="B25" s="199">
        <f>'1-2024'!$C$45/8</f>
        <v>0</v>
      </c>
      <c r="C25" s="199"/>
      <c r="D25" s="189" t="s">
        <v>91</v>
      </c>
      <c r="E25" s="189" t="s">
        <v>92</v>
      </c>
    </row>
    <row r="26" spans="1:5" ht="15">
      <c r="A26" s="197"/>
      <c r="B26" s="200"/>
      <c r="C26" s="200"/>
      <c r="D26" s="189"/>
      <c r="E26" s="189" t="s">
        <v>91</v>
      </c>
    </row>
    <row r="27" spans="1:5" ht="15">
      <c r="A27" s="197"/>
      <c r="B27" s="200"/>
      <c r="C27" s="200"/>
      <c r="D27" s="189"/>
      <c r="E27" s="189"/>
    </row>
    <row r="28" spans="1:5" ht="15" thickBot="1">
      <c r="A28" s="198"/>
      <c r="B28" s="201"/>
      <c r="C28" s="201"/>
      <c r="D28" s="191" t="s">
        <v>93</v>
      </c>
      <c r="E28" s="192" t="s">
        <v>94</v>
      </c>
    </row>
    <row r="29" spans="1:5" ht="15" thickTop="1">
      <c r="A29" s="196">
        <v>45323</v>
      </c>
      <c r="B29" s="199">
        <f>'2-2024'!$C$45/8</f>
        <v>0</v>
      </c>
      <c r="C29" s="199"/>
      <c r="D29" s="189" t="s">
        <v>91</v>
      </c>
      <c r="E29" s="189" t="s">
        <v>92</v>
      </c>
    </row>
    <row r="30" spans="1:5" ht="15">
      <c r="A30" s="197"/>
      <c r="B30" s="200"/>
      <c r="C30" s="200"/>
      <c r="D30" s="189"/>
      <c r="E30" s="189" t="s">
        <v>91</v>
      </c>
    </row>
    <row r="31" spans="1:5" ht="15">
      <c r="A31" s="197"/>
      <c r="B31" s="200"/>
      <c r="C31" s="200"/>
      <c r="D31" s="189"/>
      <c r="E31" s="189"/>
    </row>
    <row r="32" spans="1:5" ht="15" thickBot="1">
      <c r="A32" s="198"/>
      <c r="B32" s="201"/>
      <c r="C32" s="201"/>
      <c r="D32" s="191" t="s">
        <v>93</v>
      </c>
      <c r="E32" s="192" t="s">
        <v>94</v>
      </c>
    </row>
    <row r="33" spans="1:5" ht="15" thickTop="1">
      <c r="A33" s="196">
        <v>45352</v>
      </c>
      <c r="B33" s="199">
        <f>'3-2024'!$C$45/8</f>
        <v>0</v>
      </c>
      <c r="C33" s="199"/>
      <c r="D33" s="189" t="s">
        <v>91</v>
      </c>
      <c r="E33" s="189" t="s">
        <v>92</v>
      </c>
    </row>
    <row r="34" spans="1:5" ht="15">
      <c r="A34" s="197"/>
      <c r="B34" s="200"/>
      <c r="C34" s="200"/>
      <c r="D34" s="189"/>
      <c r="E34" s="189" t="s">
        <v>91</v>
      </c>
    </row>
    <row r="35" spans="1:5" ht="15">
      <c r="A35" s="197"/>
      <c r="B35" s="200"/>
      <c r="C35" s="200"/>
      <c r="D35" s="189"/>
      <c r="E35" s="189"/>
    </row>
    <row r="36" spans="1:5" ht="15" thickBot="1">
      <c r="A36" s="198"/>
      <c r="B36" s="201"/>
      <c r="C36" s="201"/>
      <c r="D36" s="191" t="s">
        <v>93</v>
      </c>
      <c r="E36" s="192" t="s">
        <v>94</v>
      </c>
    </row>
    <row r="37" spans="1:5" ht="15" thickTop="1">
      <c r="A37" s="196">
        <v>45383</v>
      </c>
      <c r="B37" s="199">
        <f>'4-2024'!$C$45/8</f>
        <v>0</v>
      </c>
      <c r="C37" s="199"/>
      <c r="D37" s="189" t="s">
        <v>91</v>
      </c>
      <c r="E37" s="189" t="s">
        <v>92</v>
      </c>
    </row>
    <row r="38" spans="1:5" ht="15">
      <c r="A38" s="197"/>
      <c r="B38" s="200"/>
      <c r="C38" s="200"/>
      <c r="D38" s="189"/>
      <c r="E38" s="189" t="s">
        <v>91</v>
      </c>
    </row>
    <row r="39" spans="1:5" ht="15">
      <c r="A39" s="197"/>
      <c r="B39" s="200"/>
      <c r="C39" s="200"/>
      <c r="D39" s="189"/>
      <c r="E39" s="189"/>
    </row>
    <row r="40" spans="1:5" ht="15" thickBot="1">
      <c r="A40" s="198"/>
      <c r="B40" s="201"/>
      <c r="C40" s="201"/>
      <c r="D40" s="191" t="s">
        <v>93</v>
      </c>
      <c r="E40" s="192" t="s">
        <v>94</v>
      </c>
    </row>
    <row r="41" spans="1:5" ht="15" thickTop="1">
      <c r="A41" s="196">
        <v>45413</v>
      </c>
      <c r="B41" s="199">
        <f>'5-2024'!$C$45/8</f>
        <v>0</v>
      </c>
      <c r="C41" s="199"/>
      <c r="D41" s="189" t="s">
        <v>91</v>
      </c>
      <c r="E41" s="189" t="s">
        <v>92</v>
      </c>
    </row>
    <row r="42" spans="1:5" ht="15">
      <c r="A42" s="197"/>
      <c r="B42" s="200"/>
      <c r="C42" s="200"/>
      <c r="D42" s="189"/>
      <c r="E42" s="189" t="s">
        <v>91</v>
      </c>
    </row>
    <row r="43" spans="1:5" ht="15">
      <c r="A43" s="197"/>
      <c r="B43" s="200"/>
      <c r="C43" s="200"/>
      <c r="D43" s="189"/>
      <c r="E43" s="189"/>
    </row>
    <row r="44" spans="1:5" ht="15" thickBot="1">
      <c r="A44" s="198"/>
      <c r="B44" s="201"/>
      <c r="C44" s="201"/>
      <c r="D44" s="191" t="s">
        <v>93</v>
      </c>
      <c r="E44" s="192" t="s">
        <v>94</v>
      </c>
    </row>
    <row r="45" spans="1:5" ht="15" thickTop="1">
      <c r="A45" s="196">
        <v>45444</v>
      </c>
      <c r="B45" s="199">
        <f>'6-2024'!$C$45/8</f>
        <v>0</v>
      </c>
      <c r="C45" s="199"/>
      <c r="D45" s="189" t="s">
        <v>91</v>
      </c>
      <c r="E45" s="189" t="s">
        <v>92</v>
      </c>
    </row>
    <row r="46" spans="1:5" ht="15">
      <c r="A46" s="197"/>
      <c r="B46" s="200"/>
      <c r="C46" s="200"/>
      <c r="D46" s="189"/>
      <c r="E46" s="189" t="s">
        <v>91</v>
      </c>
    </row>
    <row r="47" spans="1:5" ht="15">
      <c r="A47" s="197"/>
      <c r="B47" s="200"/>
      <c r="C47" s="200"/>
      <c r="D47" s="189"/>
      <c r="E47" s="189"/>
    </row>
    <row r="48" spans="1:5" ht="15" thickBot="1">
      <c r="A48" s="198"/>
      <c r="B48" s="201"/>
      <c r="C48" s="201"/>
      <c r="D48" s="191" t="s">
        <v>93</v>
      </c>
      <c r="E48" s="192" t="s">
        <v>94</v>
      </c>
    </row>
    <row r="49" spans="1:5" ht="15" thickTop="1">
      <c r="A49" s="196">
        <v>45474</v>
      </c>
      <c r="B49" s="199">
        <f>'7-2024'!$C$45/8</f>
        <v>0</v>
      </c>
      <c r="C49" s="199"/>
      <c r="D49" s="189" t="s">
        <v>91</v>
      </c>
      <c r="E49" s="189" t="s">
        <v>92</v>
      </c>
    </row>
    <row r="50" spans="1:5" ht="15">
      <c r="A50" s="197"/>
      <c r="B50" s="200"/>
      <c r="C50" s="200"/>
      <c r="D50" s="189"/>
      <c r="E50" s="189" t="s">
        <v>91</v>
      </c>
    </row>
    <row r="51" spans="1:5" ht="15">
      <c r="A51" s="197"/>
      <c r="B51" s="200"/>
      <c r="C51" s="200"/>
      <c r="D51" s="189"/>
      <c r="E51" s="189"/>
    </row>
    <row r="52" spans="1:5" ht="15" thickBot="1">
      <c r="A52" s="198"/>
      <c r="B52" s="201"/>
      <c r="C52" s="201"/>
      <c r="D52" s="191" t="s">
        <v>93</v>
      </c>
      <c r="E52" s="192" t="s">
        <v>94</v>
      </c>
    </row>
    <row r="53" spans="1:5" ht="15" thickTop="1">
      <c r="A53" s="196">
        <v>45505</v>
      </c>
      <c r="B53" s="199">
        <f>'8-2024'!$C$45/8</f>
        <v>0</v>
      </c>
      <c r="C53" s="199"/>
      <c r="D53" s="189" t="s">
        <v>91</v>
      </c>
      <c r="E53" s="189" t="s">
        <v>92</v>
      </c>
    </row>
    <row r="54" spans="1:5" ht="15">
      <c r="A54" s="197"/>
      <c r="B54" s="200"/>
      <c r="C54" s="200"/>
      <c r="D54" s="189"/>
      <c r="E54" s="189" t="s">
        <v>91</v>
      </c>
    </row>
    <row r="55" spans="1:5" ht="15">
      <c r="A55" s="197"/>
      <c r="B55" s="200"/>
      <c r="C55" s="200"/>
      <c r="D55" s="189"/>
      <c r="E55" s="189"/>
    </row>
    <row r="56" spans="1:5" ht="15" thickBot="1">
      <c r="A56" s="198"/>
      <c r="B56" s="201"/>
      <c r="C56" s="201"/>
      <c r="D56" s="191" t="s">
        <v>93</v>
      </c>
      <c r="E56" s="192" t="s">
        <v>94</v>
      </c>
    </row>
    <row r="57" spans="1:5" ht="15" thickTop="1">
      <c r="A57" s="196">
        <v>45536</v>
      </c>
      <c r="B57" s="199">
        <f>'9-2024'!$C$45/8</f>
        <v>0</v>
      </c>
      <c r="C57" s="199"/>
      <c r="D57" s="189" t="s">
        <v>91</v>
      </c>
      <c r="E57" s="189" t="s">
        <v>92</v>
      </c>
    </row>
    <row r="58" spans="1:5" ht="15">
      <c r="A58" s="197"/>
      <c r="B58" s="200"/>
      <c r="C58" s="200"/>
      <c r="D58" s="189"/>
      <c r="E58" s="189" t="s">
        <v>91</v>
      </c>
    </row>
    <row r="59" spans="1:5" ht="15">
      <c r="A59" s="197"/>
      <c r="B59" s="200"/>
      <c r="C59" s="200"/>
      <c r="D59" s="189"/>
      <c r="E59" s="189"/>
    </row>
    <row r="60" spans="1:5" ht="15" thickBot="1">
      <c r="A60" s="198"/>
      <c r="B60" s="201"/>
      <c r="C60" s="201"/>
      <c r="D60" s="191" t="s">
        <v>93</v>
      </c>
      <c r="E60" s="192" t="s">
        <v>94</v>
      </c>
    </row>
    <row r="61" spans="1:5" ht="32.25" thickBot="1" thickTop="1">
      <c r="A61" s="193" t="s">
        <v>95</v>
      </c>
      <c r="B61" s="194">
        <f>SUM(B13:B60)</f>
        <v>0</v>
      </c>
      <c r="C61" s="202"/>
      <c r="D61" s="203"/>
      <c r="E61" s="203"/>
    </row>
    <row r="62" ht="15" thickTop="1"/>
    <row r="66" spans="1:3" ht="31.5" thickBot="1">
      <c r="A66" s="193" t="s">
        <v>96</v>
      </c>
      <c r="B66" s="194">
        <f>+'total year'!C25/8</f>
        <v>0</v>
      </c>
      <c r="C66" s="177" t="s">
        <v>97</v>
      </c>
    </row>
    <row r="67" ht="15" thickTop="1"/>
  </sheetData>
  <sheetProtection password="CC3D" sheet="1"/>
  <mergeCells count="40">
    <mergeCell ref="A11:A12"/>
    <mergeCell ref="D11:D12"/>
    <mergeCell ref="E11:E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5">
      <selection activeCell="N29" sqref="N29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7109375" style="92" customWidth="1"/>
    <col min="12" max="12" width="11.57421875" style="92" customWidth="1"/>
    <col min="13" max="13" width="13.00390625" style="92" customWidth="1"/>
    <col min="14" max="14" width="11.2812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45352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65">
        <v>45352</v>
      </c>
      <c r="B14" s="166" t="str">
        <f>VLOOKUP(WEEKDAY(A14,1),גיליון1!$A$3:$B$9,2,0)</f>
        <v>Friday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4">+J14+I14</f>
        <v>0</v>
      </c>
      <c r="L14" s="158"/>
      <c r="M14" s="167">
        <f aca="true" t="shared" si="1" ref="M14:M44">+L14+K14</f>
        <v>0</v>
      </c>
      <c r="N14" s="173"/>
    </row>
    <row r="15" spans="1:14" ht="12.75">
      <c r="A15" s="165">
        <f>+A14+1</f>
        <v>45353</v>
      </c>
      <c r="B15" s="166" t="str">
        <f>VLOOKUP(WEEKDAY(A15,1),גיליון1!$A$3:$B$9,2,0)</f>
        <v>Saturday</v>
      </c>
      <c r="C15" s="156"/>
      <c r="D15" s="112"/>
      <c r="E15" s="156"/>
      <c r="F15" s="112"/>
      <c r="G15" s="157"/>
      <c r="H15" s="158"/>
      <c r="I15" s="167">
        <f aca="true" t="shared" si="2" ref="I15:I44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55">
        <f aca="true" t="shared" si="3" ref="A16:A44">+A15+1</f>
        <v>45354</v>
      </c>
      <c r="B16" s="102" t="str">
        <f>VLOOKUP(WEEKDAY(A16,1),גיליון1!$A$3:$B$9,2,0)</f>
        <v>Sunday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45355</v>
      </c>
      <c r="B17" s="102" t="str">
        <f>VLOOKUP(WEEKDAY(A17,1),גיליון1!$A$3:$B$9,2,0)</f>
        <v>Monday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45356</v>
      </c>
      <c r="B18" s="102" t="str">
        <f>VLOOKUP(WEEKDAY(A18,1),גיליון1!$A$3:$B$9,2,0)</f>
        <v>Tuesday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45357</v>
      </c>
      <c r="B19" s="102" t="str">
        <f>VLOOKUP(WEEKDAY(A19,1),גיליון1!$A$3:$B$9,2,0)</f>
        <v>Wednesday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45358</v>
      </c>
      <c r="B20" s="102" t="str">
        <f>VLOOKUP(WEEKDAY(A20,1),גיליון1!$A$3:$B$9,2,0)</f>
        <v>Thursday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65">
        <f t="shared" si="3"/>
        <v>45359</v>
      </c>
      <c r="B21" s="166" t="str">
        <f>VLOOKUP(WEEKDAY(A21,1),גיליון1!$A$3:$B$9,2,0)</f>
        <v>Friday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/>
    </row>
    <row r="22" spans="1:14" ht="12.75">
      <c r="A22" s="165">
        <f t="shared" si="3"/>
        <v>45360</v>
      </c>
      <c r="B22" s="166" t="str">
        <f>VLOOKUP(WEEKDAY(A22,1),גיליון1!$A$3:$B$9,2,0)</f>
        <v>Saturday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55">
        <f t="shared" si="3"/>
        <v>45361</v>
      </c>
      <c r="B23" s="102" t="str">
        <f>VLOOKUP(WEEKDAY(A23,1),גיליון1!$A$3:$B$9,2,0)</f>
        <v>Sunday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55">
        <f t="shared" si="3"/>
        <v>45362</v>
      </c>
      <c r="B24" s="102" t="str">
        <f>VLOOKUP(WEEKDAY(A24,1),גיליון1!$A$3:$B$9,2,0)</f>
        <v>Monday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45363</v>
      </c>
      <c r="B25" s="102" t="str">
        <f>VLOOKUP(WEEKDAY(A25,1),גיליון1!$A$3:$B$9,2,0)</f>
        <v>Tuesday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45364</v>
      </c>
      <c r="B26" s="102" t="str">
        <f>VLOOKUP(WEEKDAY(A26,1),גיליון1!$A$3:$B$9,2,0)</f>
        <v>Wednesday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45365</v>
      </c>
      <c r="B27" s="102" t="str">
        <f>VLOOKUP(WEEKDAY(A27,1),גיליון1!$A$3:$B$9,2,0)</f>
        <v>Thursday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65">
        <f t="shared" si="3"/>
        <v>45366</v>
      </c>
      <c r="B28" s="166" t="str">
        <f>VLOOKUP(WEEKDAY(A28,1),גיליון1!$A$3:$B$9,2,0)</f>
        <v>Friday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 t="s">
        <v>101</v>
      </c>
    </row>
    <row r="29" spans="1:14" ht="12.75">
      <c r="A29" s="165">
        <f t="shared" si="3"/>
        <v>45367</v>
      </c>
      <c r="B29" s="166" t="str">
        <f>VLOOKUP(WEEKDAY(A29,1),גיליון1!$A$3:$B$9,2,0)</f>
        <v>Saturday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/>
    </row>
    <row r="30" spans="1:14" ht="12.75">
      <c r="A30" s="155">
        <f t="shared" si="3"/>
        <v>45368</v>
      </c>
      <c r="B30" s="102" t="str">
        <f>VLOOKUP(WEEKDAY(A30,1),גיליון1!$A$3:$B$9,2,0)</f>
        <v>Sunday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55">
        <f t="shared" si="3"/>
        <v>45369</v>
      </c>
      <c r="B31" s="102" t="str">
        <f>VLOOKUP(WEEKDAY(A31,1),גיליון1!$A$3:$B$9,2,0)</f>
        <v>Monday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45370</v>
      </c>
      <c r="B32" s="102" t="str">
        <f>VLOOKUP(WEEKDAY(A32,1),גיליון1!$A$3:$B$9,2,0)</f>
        <v>Tuesday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45371</v>
      </c>
      <c r="B33" s="102" t="str">
        <f>VLOOKUP(WEEKDAY(A33,1),גיליון1!$A$3:$B$9,2,0)</f>
        <v>Wednesday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45372</v>
      </c>
      <c r="B34" s="102" t="str">
        <f>VLOOKUP(WEEKDAY(A34,1),גיליון1!$A$3:$B$9,2,0)</f>
        <v>Thursday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65">
        <f t="shared" si="3"/>
        <v>45373</v>
      </c>
      <c r="B35" s="166" t="str">
        <f>VLOOKUP(WEEKDAY(A35,1),גיליון1!$A$3:$B$9,2,0)</f>
        <v>Friday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</row>
    <row r="36" spans="1:14" ht="12.75">
      <c r="A36" s="165">
        <f t="shared" si="3"/>
        <v>45374</v>
      </c>
      <c r="B36" s="166" t="str">
        <f>VLOOKUP(WEEKDAY(A36,1),גיליון1!$A$3:$B$9,2,0)</f>
        <v>Saturday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55">
        <f t="shared" si="3"/>
        <v>45375</v>
      </c>
      <c r="B37" s="102" t="str">
        <f>VLOOKUP(WEEKDAY(A37,1),גיליון1!$A$3:$B$9,2,0)</f>
        <v>Sunday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 t="s">
        <v>68</v>
      </c>
    </row>
    <row r="38" spans="1:14" ht="12.75">
      <c r="A38" s="155">
        <f t="shared" si="3"/>
        <v>45376</v>
      </c>
      <c r="B38" s="102" t="str">
        <f>VLOOKUP(WEEKDAY(A38,1),גיליון1!$A$3:$B$9,2,0)</f>
        <v>Monday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45377</v>
      </c>
      <c r="B39" s="102" t="str">
        <f>VLOOKUP(WEEKDAY(A39,1),גיליון1!$A$3:$B$9,2,0)</f>
        <v>Tuesday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45378</v>
      </c>
      <c r="B40" s="102" t="str">
        <f>VLOOKUP(WEEKDAY(A40,1),גיליון1!$A$3:$B$9,2,0)</f>
        <v>Wednesday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45379</v>
      </c>
      <c r="B41" s="102" t="str">
        <f>VLOOKUP(WEEKDAY(A41,1),גיליון1!$A$3:$B$9,2,0)</f>
        <v>Thursday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65">
        <f t="shared" si="3"/>
        <v>45380</v>
      </c>
      <c r="B42" s="166" t="str">
        <f>VLOOKUP(WEEKDAY(A42,1),גיליון1!$A$3:$B$9,2,0)</f>
        <v>Friday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/>
    </row>
    <row r="43" spans="1:14" ht="12.75">
      <c r="A43" s="165">
        <f t="shared" si="3"/>
        <v>45381</v>
      </c>
      <c r="B43" s="166" t="str">
        <f>VLOOKUP(WEEKDAY(A43,1),גיליון1!$A$3:$B$9,2,0)</f>
        <v>Saturday</v>
      </c>
      <c r="C43" s="156"/>
      <c r="D43" s="112"/>
      <c r="E43" s="156"/>
      <c r="F43" s="112"/>
      <c r="G43" s="157"/>
      <c r="H43" s="158"/>
      <c r="I43" s="167">
        <f t="shared" si="2"/>
        <v>0</v>
      </c>
      <c r="J43" s="159"/>
      <c r="K43" s="167">
        <f t="shared" si="0"/>
        <v>0</v>
      </c>
      <c r="L43" s="158"/>
      <c r="M43" s="167">
        <f t="shared" si="1"/>
        <v>0</v>
      </c>
      <c r="N43" s="173"/>
    </row>
    <row r="44" spans="1:14" ht="13.5" thickBot="1">
      <c r="A44" s="155">
        <f t="shared" si="3"/>
        <v>45382</v>
      </c>
      <c r="B44" s="102" t="str">
        <f>VLOOKUP(WEEKDAY(A44,1),גיליון1!$A$3:$B$9,2,0)</f>
        <v>Sunday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9">
      <selection activeCell="N34" sqref="N34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2.421875" style="92" customWidth="1"/>
    <col min="12" max="12" width="11.57421875" style="92" customWidth="1"/>
    <col min="13" max="13" width="13.00390625" style="92" customWidth="1"/>
    <col min="14" max="14" width="10.2812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45383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62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63" t="s">
        <v>22</v>
      </c>
      <c r="D10" s="264"/>
      <c r="E10" s="263" t="s">
        <v>23</v>
      </c>
      <c r="F10" s="264"/>
      <c r="G10" s="115" t="s">
        <v>20</v>
      </c>
      <c r="H10" s="117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5" ht="15">
      <c r="A14" s="155">
        <v>45383</v>
      </c>
      <c r="B14" s="102" t="str">
        <f>VLOOKUP(WEEKDAY(A14,1),גיליון1!$A$3:$B$9,2,0)</f>
        <v>Monday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3">+J14+I14</f>
        <v>0</v>
      </c>
      <c r="L14" s="158"/>
      <c r="M14" s="104">
        <f aca="true" t="shared" si="1" ref="M14:M43">+L14+K14</f>
        <v>0</v>
      </c>
      <c r="N14" s="160"/>
      <c r="O14" s="58"/>
    </row>
    <row r="15" spans="1:15" ht="15">
      <c r="A15" s="155">
        <f>+A14+1</f>
        <v>45384</v>
      </c>
      <c r="B15" s="102" t="str">
        <f>VLOOKUP(WEEKDAY(A15,1),גיליון1!$A$3:$B$9,2,0)</f>
        <v>Tuesday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  <c r="O15" s="58"/>
    </row>
    <row r="16" spans="1:15" ht="15">
      <c r="A16" s="155">
        <f aca="true" t="shared" si="3" ref="A16:A43">+A15+1</f>
        <v>45385</v>
      </c>
      <c r="B16" s="102" t="str">
        <f>VLOOKUP(WEEKDAY(A16,1),גיליון1!$A$3:$B$9,2,0)</f>
        <v>Wednesday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  <c r="O16" s="58"/>
    </row>
    <row r="17" spans="1:15" ht="15">
      <c r="A17" s="155">
        <f t="shared" si="3"/>
        <v>45386</v>
      </c>
      <c r="B17" s="102" t="str">
        <f>VLOOKUP(WEEKDAY(A17,1),גיליון1!$A$3:$B$9,2,0)</f>
        <v>Thursday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58" t="s">
        <v>64</v>
      </c>
    </row>
    <row r="18" spans="1:15" ht="15">
      <c r="A18" s="165">
        <f t="shared" si="3"/>
        <v>45387</v>
      </c>
      <c r="B18" s="166" t="str">
        <f>VLOOKUP(WEEKDAY(A18,1),גיליון1!$A$3:$B$9,2,0)</f>
        <v>Friday</v>
      </c>
      <c r="C18" s="156"/>
      <c r="D18" s="112"/>
      <c r="E18" s="156"/>
      <c r="F18" s="112"/>
      <c r="G18" s="157"/>
      <c r="H18" s="158"/>
      <c r="I18" s="167">
        <f t="shared" si="2"/>
        <v>0</v>
      </c>
      <c r="J18" s="159"/>
      <c r="K18" s="167">
        <f t="shared" si="0"/>
        <v>0</v>
      </c>
      <c r="L18" s="158"/>
      <c r="M18" s="167">
        <f t="shared" si="1"/>
        <v>0</v>
      </c>
      <c r="N18" s="173"/>
      <c r="O18" s="58" t="s">
        <v>65</v>
      </c>
    </row>
    <row r="19" spans="1:15" ht="15">
      <c r="A19" s="165">
        <f t="shared" si="3"/>
        <v>45388</v>
      </c>
      <c r="B19" s="166" t="str">
        <f>VLOOKUP(WEEKDAY(A19,1),גיליון1!$A$3:$B$9,2,0)</f>
        <v>Saturday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/>
      <c r="O19" s="58" t="s">
        <v>63</v>
      </c>
    </row>
    <row r="20" spans="1:15" ht="15">
      <c r="A20" s="155">
        <f t="shared" si="3"/>
        <v>45389</v>
      </c>
      <c r="B20" s="102" t="str">
        <f>VLOOKUP(WEEKDAY(A20,1),גיליון1!$A$3:$B$9,2,0)</f>
        <v>Sunday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  <c r="O20" s="58"/>
    </row>
    <row r="21" spans="1:15" ht="15">
      <c r="A21" s="155">
        <f t="shared" si="3"/>
        <v>45390</v>
      </c>
      <c r="B21" s="102" t="str">
        <f>VLOOKUP(WEEKDAY(A21,1),גיליון1!$A$3:$B$9,2,0)</f>
        <v>Monday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  <c r="O21" s="58"/>
    </row>
    <row r="22" spans="1:15" ht="15">
      <c r="A22" s="155">
        <f t="shared" si="3"/>
        <v>45391</v>
      </c>
      <c r="B22" s="102" t="str">
        <f>VLOOKUP(WEEKDAY(A22,1),גיליון1!$A$3:$B$9,2,0)</f>
        <v>Tuesday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  <c r="O22" s="58"/>
    </row>
    <row r="23" spans="1:15" ht="15">
      <c r="A23" s="155">
        <f t="shared" si="3"/>
        <v>45392</v>
      </c>
      <c r="B23" s="102" t="str">
        <f>VLOOKUP(WEEKDAY(A23,1),גיליון1!$A$3:$B$9,2,0)</f>
        <v>Wednesday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  <c r="O23" s="58"/>
    </row>
    <row r="24" spans="1:15" ht="15">
      <c r="A24" s="155">
        <f t="shared" si="3"/>
        <v>45393</v>
      </c>
      <c r="B24" s="102" t="str">
        <f>VLOOKUP(WEEKDAY(A24,1),גיליון1!$A$3:$B$9,2,0)</f>
        <v>Thursday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  <c r="O24" s="58"/>
    </row>
    <row r="25" spans="1:15" ht="15">
      <c r="A25" s="165">
        <f t="shared" si="3"/>
        <v>45394</v>
      </c>
      <c r="B25" s="166" t="str">
        <f>VLOOKUP(WEEKDAY(A25,1),גיליון1!$A$3:$B$9,2,0)</f>
        <v>Friday</v>
      </c>
      <c r="C25" s="156"/>
      <c r="D25" s="112"/>
      <c r="E25" s="156"/>
      <c r="F25" s="112"/>
      <c r="G25" s="157"/>
      <c r="H25" s="158"/>
      <c r="I25" s="167">
        <f t="shared" si="2"/>
        <v>0</v>
      </c>
      <c r="J25" s="159"/>
      <c r="K25" s="167">
        <f t="shared" si="0"/>
        <v>0</v>
      </c>
      <c r="L25" s="158"/>
      <c r="M25" s="167">
        <f t="shared" si="1"/>
        <v>0</v>
      </c>
      <c r="N25" s="173"/>
      <c r="O25" s="58"/>
    </row>
    <row r="26" spans="1:15" ht="15">
      <c r="A26" s="165">
        <f t="shared" si="3"/>
        <v>45395</v>
      </c>
      <c r="B26" s="166" t="str">
        <f>VLOOKUP(WEEKDAY(A26,1),גיליון1!$A$3:$B$9,2,0)</f>
        <v>Saturday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  <c r="O26" s="58"/>
    </row>
    <row r="27" spans="1:15" ht="15">
      <c r="A27" s="155">
        <f t="shared" si="3"/>
        <v>45396</v>
      </c>
      <c r="B27" s="102" t="str">
        <f>VLOOKUP(WEEKDAY(A27,1),גיליון1!$A$3:$B$9,2,0)</f>
        <v>Sunday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  <c r="O27" s="58"/>
    </row>
    <row r="28" spans="1:15" ht="15">
      <c r="A28" s="155">
        <f t="shared" si="3"/>
        <v>45397</v>
      </c>
      <c r="B28" s="102" t="str">
        <f>VLOOKUP(WEEKDAY(A28,1),גיליון1!$A$3:$B$9,2,0)</f>
        <v>Monday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  <c r="O28" s="58"/>
    </row>
    <row r="29" spans="1:15" ht="15">
      <c r="A29" s="155">
        <f t="shared" si="3"/>
        <v>45398</v>
      </c>
      <c r="B29" s="102" t="str">
        <f>VLOOKUP(WEEKDAY(A29,1),גיליון1!$A$3:$B$9,2,0)</f>
        <v>Tuesday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  <c r="O29" s="58"/>
    </row>
    <row r="30" spans="1:15" ht="15">
      <c r="A30" s="155">
        <f t="shared" si="3"/>
        <v>45399</v>
      </c>
      <c r="B30" s="102" t="str">
        <f>VLOOKUP(WEEKDAY(A30,1),גיליון1!$A$3:$B$9,2,0)</f>
        <v>Wednesday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  <c r="O30" s="58"/>
    </row>
    <row r="31" spans="1:15" ht="15">
      <c r="A31" s="155">
        <f t="shared" si="3"/>
        <v>45400</v>
      </c>
      <c r="B31" s="102" t="str">
        <f>VLOOKUP(WEEKDAY(A31,1),גיליון1!$A$3:$B$9,2,0)</f>
        <v>Thursday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  <c r="O31" s="58"/>
    </row>
    <row r="32" spans="1:15" ht="15">
      <c r="A32" s="165">
        <f t="shared" si="3"/>
        <v>45401</v>
      </c>
      <c r="B32" s="166" t="str">
        <f>VLOOKUP(WEEKDAY(A32,1),גיליון1!$A$3:$B$9,2,0)</f>
        <v>Friday</v>
      </c>
      <c r="C32" s="156"/>
      <c r="D32" s="112"/>
      <c r="E32" s="156"/>
      <c r="F32" s="112"/>
      <c r="G32" s="157"/>
      <c r="H32" s="158"/>
      <c r="I32" s="167">
        <f t="shared" si="2"/>
        <v>0</v>
      </c>
      <c r="J32" s="159"/>
      <c r="K32" s="167">
        <f t="shared" si="0"/>
        <v>0</v>
      </c>
      <c r="L32" s="158"/>
      <c r="M32" s="167">
        <f t="shared" si="1"/>
        <v>0</v>
      </c>
      <c r="N32" s="173"/>
      <c r="O32" s="58"/>
    </row>
    <row r="33" spans="1:15" ht="15">
      <c r="A33" s="165">
        <f t="shared" si="3"/>
        <v>45402</v>
      </c>
      <c r="B33" s="166" t="str">
        <f>VLOOKUP(WEEKDAY(A33,1),גיליון1!$A$3:$B$9,2,0)</f>
        <v>Saturday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  <c r="O33" s="58"/>
    </row>
    <row r="34" spans="1:15" ht="15">
      <c r="A34" s="155">
        <f t="shared" si="3"/>
        <v>45403</v>
      </c>
      <c r="B34" s="102" t="str">
        <f>VLOOKUP(WEEKDAY(A34,1),גיליון1!$A$3:$B$9,2,0)</f>
        <v>Sunday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  <c r="O34" s="58"/>
    </row>
    <row r="35" spans="1:15" ht="15">
      <c r="A35" s="155">
        <f t="shared" si="3"/>
        <v>45404</v>
      </c>
      <c r="B35" s="102" t="str">
        <f>VLOOKUP(WEEKDAY(A35,1),גיליון1!$A$3:$B$9,2,0)</f>
        <v>Monday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 t="s">
        <v>69</v>
      </c>
      <c r="O35" s="58"/>
    </row>
    <row r="36" spans="1:15" ht="15">
      <c r="A36" s="155">
        <f t="shared" si="3"/>
        <v>45405</v>
      </c>
      <c r="B36" s="102" t="str">
        <f>VLOOKUP(WEEKDAY(A36,1),גיליון1!$A$3:$B$9,2,0)</f>
        <v>Tuesday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 t="s">
        <v>70</v>
      </c>
      <c r="O36" s="58"/>
    </row>
    <row r="37" spans="1:15" ht="15">
      <c r="A37" s="155">
        <f t="shared" si="3"/>
        <v>45406</v>
      </c>
      <c r="B37" s="102" t="str">
        <f>VLOOKUP(WEEKDAY(A37,1),גיליון1!$A$3:$B$9,2,0)</f>
        <v>Wednesday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 t="s">
        <v>66</v>
      </c>
      <c r="O37" s="58"/>
    </row>
    <row r="38" spans="1:15" ht="15">
      <c r="A38" s="155">
        <f t="shared" si="3"/>
        <v>45407</v>
      </c>
      <c r="B38" s="102" t="str">
        <f>VLOOKUP(WEEKDAY(A38,1),גיליון1!$A$3:$B$9,2,0)</f>
        <v>Thursday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 t="s">
        <v>66</v>
      </c>
      <c r="O38" s="58"/>
    </row>
    <row r="39" spans="1:15" ht="15">
      <c r="A39" s="165">
        <f t="shared" si="3"/>
        <v>45408</v>
      </c>
      <c r="B39" s="166" t="str">
        <f>VLOOKUP(WEEKDAY(A39,1),גיליון1!$A$3:$B$9,2,0)</f>
        <v>Friday</v>
      </c>
      <c r="C39" s="156"/>
      <c r="D39" s="112"/>
      <c r="E39" s="156"/>
      <c r="F39" s="112"/>
      <c r="G39" s="157"/>
      <c r="H39" s="158"/>
      <c r="I39" s="167">
        <f t="shared" si="2"/>
        <v>0</v>
      </c>
      <c r="J39" s="159"/>
      <c r="K39" s="167">
        <f t="shared" si="0"/>
        <v>0</v>
      </c>
      <c r="L39" s="158"/>
      <c r="M39" s="167">
        <f t="shared" si="1"/>
        <v>0</v>
      </c>
      <c r="N39" s="173"/>
      <c r="O39" s="58"/>
    </row>
    <row r="40" spans="1:15" ht="15">
      <c r="A40" s="165">
        <f t="shared" si="3"/>
        <v>45409</v>
      </c>
      <c r="B40" s="166" t="str">
        <f>VLOOKUP(WEEKDAY(A40,1),גיליון1!$A$3:$B$9,2,0)</f>
        <v>Saturday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  <c r="O40" s="58"/>
    </row>
    <row r="41" spans="1:15" ht="15">
      <c r="A41" s="155">
        <f t="shared" si="3"/>
        <v>45410</v>
      </c>
      <c r="B41" s="102" t="str">
        <f>VLOOKUP(WEEKDAY(A41,1),גיליון1!$A$3:$B$9,2,0)</f>
        <v>Sunday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 t="s">
        <v>69</v>
      </c>
      <c r="O41" s="58"/>
    </row>
    <row r="42" spans="1:15" ht="15">
      <c r="A42" s="155">
        <f t="shared" si="3"/>
        <v>45411</v>
      </c>
      <c r="B42" s="102" t="str">
        <f>VLOOKUP(WEEKDAY(A42,1),גיליון1!$A$3:$B$9,2,0)</f>
        <v>Monday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 t="s">
        <v>70</v>
      </c>
      <c r="O42" s="58"/>
    </row>
    <row r="43" spans="1:15" ht="15">
      <c r="A43" s="155">
        <f t="shared" si="3"/>
        <v>45412</v>
      </c>
      <c r="B43" s="102" t="str">
        <f>VLOOKUP(WEEKDAY(A43,1),גיליון1!$A$3:$B$9,2,0)</f>
        <v>Tuesday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  <c r="O43" s="58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91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6">
      <selection activeCell="N40" sqref="N40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28125" style="92" customWidth="1"/>
    <col min="12" max="12" width="11.57421875" style="92" customWidth="1"/>
    <col min="13" max="13" width="13.00390625" style="92" customWidth="1"/>
    <col min="14" max="14" width="10.42187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45413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45413</v>
      </c>
      <c r="B14" s="102" t="str">
        <f>VLOOKUP(WEEKDAY(A14,1),גיליון1!$A$3:$B$9,2,0)</f>
        <v>Wednesday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</row>
    <row r="15" spans="1:14" ht="12.75">
      <c r="A15" s="155">
        <f>+A14+1</f>
        <v>45414</v>
      </c>
      <c r="B15" s="102" t="str">
        <f>VLOOKUP(WEEKDAY(A15,1),גיליון1!$A$3:$B$9,2,0)</f>
        <v>Thursday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65">
        <f aca="true" t="shared" si="3" ref="A16:A43">+A15+1</f>
        <v>45415</v>
      </c>
      <c r="B16" s="166" t="str">
        <f>VLOOKUP(WEEKDAY(A16,1),גיליון1!$A$3:$B$9,2,0)</f>
        <v>Friday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65">
        <f t="shared" si="3"/>
        <v>45416</v>
      </c>
      <c r="B17" s="166" t="str">
        <f>VLOOKUP(WEEKDAY(A17,1),גיליון1!$A$3:$B$9,2,0)</f>
        <v>Saturday</v>
      </c>
      <c r="C17" s="156"/>
      <c r="D17" s="112"/>
      <c r="E17" s="156"/>
      <c r="F17" s="112"/>
      <c r="G17" s="157"/>
      <c r="H17" s="158"/>
      <c r="I17" s="167">
        <f t="shared" si="2"/>
        <v>0</v>
      </c>
      <c r="J17" s="159"/>
      <c r="K17" s="167">
        <f t="shared" si="0"/>
        <v>0</v>
      </c>
      <c r="L17" s="158"/>
      <c r="M17" s="167">
        <f t="shared" si="1"/>
        <v>0</v>
      </c>
      <c r="N17" s="173"/>
      <c r="O17" s="92" t="s">
        <v>64</v>
      </c>
    </row>
    <row r="18" spans="1:15" ht="12.75">
      <c r="A18" s="155">
        <f t="shared" si="3"/>
        <v>45417</v>
      </c>
      <c r="B18" s="102" t="str">
        <f>VLOOKUP(WEEKDAY(A18,1),גיליון1!$A$3:$B$9,2,0)</f>
        <v>Sunday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45418</v>
      </c>
      <c r="B19" s="102" t="str">
        <f>VLOOKUP(WEEKDAY(A19,1),גיליון1!$A$3:$B$9,2,0)</f>
        <v>Monday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45419</v>
      </c>
      <c r="B20" s="102" t="str">
        <f>VLOOKUP(WEEKDAY(A20,1),גיליון1!$A$3:$B$9,2,0)</f>
        <v>Tuesday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45420</v>
      </c>
      <c r="B21" s="102" t="str">
        <f>VLOOKUP(WEEKDAY(A21,1),גיליון1!$A$3:$B$9,2,0)</f>
        <v>Wednesday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45421</v>
      </c>
      <c r="B22" s="102" t="str">
        <f>VLOOKUP(WEEKDAY(A22,1),גיליון1!$A$3:$B$9,2,0)</f>
        <v>Thursday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65">
        <f t="shared" si="3"/>
        <v>45422</v>
      </c>
      <c r="B23" s="166" t="str">
        <f>VLOOKUP(WEEKDAY(A23,1),גיליון1!$A$3:$B$9,2,0)</f>
        <v>Friday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65">
        <f t="shared" si="3"/>
        <v>45423</v>
      </c>
      <c r="B24" s="166" t="str">
        <f>VLOOKUP(WEEKDAY(A24,1),גיליון1!$A$3:$B$9,2,0)</f>
        <v>Saturday</v>
      </c>
      <c r="C24" s="156"/>
      <c r="D24" s="112"/>
      <c r="E24" s="156"/>
      <c r="F24" s="112"/>
      <c r="G24" s="157"/>
      <c r="H24" s="158"/>
      <c r="I24" s="167">
        <f t="shared" si="2"/>
        <v>0</v>
      </c>
      <c r="J24" s="159"/>
      <c r="K24" s="167">
        <f t="shared" si="0"/>
        <v>0</v>
      </c>
      <c r="L24" s="158"/>
      <c r="M24" s="167">
        <f t="shared" si="1"/>
        <v>0</v>
      </c>
      <c r="N24" s="173"/>
    </row>
    <row r="25" spans="1:14" ht="12.75">
      <c r="A25" s="155">
        <f t="shared" si="3"/>
        <v>45424</v>
      </c>
      <c r="B25" s="102" t="str">
        <f>VLOOKUP(WEEKDAY(A25,1),גיליון1!$A$3:$B$9,2,0)</f>
        <v>Sunday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45425</v>
      </c>
      <c r="B26" s="102" t="str">
        <f>VLOOKUP(WEEKDAY(A26,1),גיליון1!$A$3:$B$9,2,0)</f>
        <v>Monday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 t="s">
        <v>102</v>
      </c>
    </row>
    <row r="27" spans="1:14" ht="12.75">
      <c r="A27" s="155">
        <f t="shared" si="3"/>
        <v>45426</v>
      </c>
      <c r="B27" s="102" t="str">
        <f>VLOOKUP(WEEKDAY(A27,1),גיליון1!$A$3:$B$9,2,0)</f>
        <v>Tuesday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 t="s">
        <v>71</v>
      </c>
    </row>
    <row r="28" spans="1:14" ht="12.75">
      <c r="A28" s="155">
        <f t="shared" si="3"/>
        <v>45427</v>
      </c>
      <c r="B28" s="102" t="str">
        <f>VLOOKUP(WEEKDAY(A28,1),גיליון1!$A$3:$B$9,2,0)</f>
        <v>Wednesday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45428</v>
      </c>
      <c r="B29" s="102" t="str">
        <f>VLOOKUP(WEEKDAY(A29,1),גיליון1!$A$3:$B$9,2,0)</f>
        <v>Thursday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65">
        <f t="shared" si="3"/>
        <v>45429</v>
      </c>
      <c r="B30" s="166" t="str">
        <f>VLOOKUP(WEEKDAY(A30,1),גיליון1!$A$3:$B$9,2,0)</f>
        <v>Friday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65">
        <f t="shared" si="3"/>
        <v>45430</v>
      </c>
      <c r="B31" s="166" t="str">
        <f>VLOOKUP(WEEKDAY(A31,1),גיליון1!$A$3:$B$9,2,0)</f>
        <v>Saturday</v>
      </c>
      <c r="C31" s="156"/>
      <c r="D31" s="112"/>
      <c r="E31" s="156"/>
      <c r="F31" s="112"/>
      <c r="G31" s="157"/>
      <c r="H31" s="158"/>
      <c r="I31" s="167">
        <f t="shared" si="2"/>
        <v>0</v>
      </c>
      <c r="J31" s="159"/>
      <c r="K31" s="167">
        <f t="shared" si="0"/>
        <v>0</v>
      </c>
      <c r="L31" s="158"/>
      <c r="M31" s="167">
        <f t="shared" si="1"/>
        <v>0</v>
      </c>
      <c r="N31" s="173"/>
    </row>
    <row r="32" spans="1:14" ht="12.75">
      <c r="A32" s="155">
        <f t="shared" si="3"/>
        <v>45431</v>
      </c>
      <c r="B32" s="102" t="str">
        <f>VLOOKUP(WEEKDAY(A32,1),גיליון1!$A$3:$B$9,2,0)</f>
        <v>Sunday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45432</v>
      </c>
      <c r="B33" s="102" t="str">
        <f>VLOOKUP(WEEKDAY(A33,1),גיליון1!$A$3:$B$9,2,0)</f>
        <v>Monday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45433</v>
      </c>
      <c r="B34" s="102" t="str">
        <f>VLOOKUP(WEEKDAY(A34,1),גיליון1!$A$3:$B$9,2,0)</f>
        <v>Tuesday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45434</v>
      </c>
      <c r="B35" s="102" t="str">
        <f>VLOOKUP(WEEKDAY(A35,1),גיליון1!$A$3:$B$9,2,0)</f>
        <v>Wednesday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45435</v>
      </c>
      <c r="B36" s="102" t="str">
        <f>VLOOKUP(WEEKDAY(A36,1),גיליון1!$A$3:$B$9,2,0)</f>
        <v>Thursday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65">
        <f t="shared" si="3"/>
        <v>45436</v>
      </c>
      <c r="B37" s="166" t="str">
        <f>VLOOKUP(WEEKDAY(A37,1),גיליון1!$A$3:$B$9,2,0)</f>
        <v>Friday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65">
        <f t="shared" si="3"/>
        <v>45437</v>
      </c>
      <c r="B38" s="166" t="str">
        <f>VLOOKUP(WEEKDAY(A38,1),גיליון1!$A$3:$B$9,2,0)</f>
        <v>Saturday</v>
      </c>
      <c r="C38" s="156"/>
      <c r="D38" s="112"/>
      <c r="E38" s="156"/>
      <c r="F38" s="112"/>
      <c r="G38" s="157"/>
      <c r="H38" s="158"/>
      <c r="I38" s="167">
        <f t="shared" si="2"/>
        <v>0</v>
      </c>
      <c r="J38" s="159"/>
      <c r="K38" s="167">
        <f t="shared" si="0"/>
        <v>0</v>
      </c>
      <c r="L38" s="158"/>
      <c r="M38" s="167">
        <f t="shared" si="1"/>
        <v>0</v>
      </c>
      <c r="N38" s="173"/>
    </row>
    <row r="39" spans="1:14" ht="12.75">
      <c r="A39" s="155">
        <f t="shared" si="3"/>
        <v>45438</v>
      </c>
      <c r="B39" s="102" t="str">
        <f>VLOOKUP(WEEKDAY(A39,1),גיליון1!$A$3:$B$9,2,0)</f>
        <v>Sunday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 t="s">
        <v>106</v>
      </c>
    </row>
    <row r="40" spans="1:14" ht="12.75">
      <c r="A40" s="155">
        <f t="shared" si="3"/>
        <v>45439</v>
      </c>
      <c r="B40" s="102" t="str">
        <f>VLOOKUP(WEEKDAY(A40,1),גיליון1!$A$3:$B$9,2,0)</f>
        <v>Monday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45440</v>
      </c>
      <c r="B41" s="102" t="str">
        <f>VLOOKUP(WEEKDAY(A41,1),גיליון1!$A$3:$B$9,2,0)</f>
        <v>Tuesday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45441</v>
      </c>
      <c r="B42" s="102" t="str">
        <f>VLOOKUP(WEEKDAY(A42,1),גיליון1!$A$3:$B$9,2,0)</f>
        <v>Wednesday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45442</v>
      </c>
      <c r="B43" s="102" t="str">
        <f>VLOOKUP(WEEKDAY(A43,1),גיליון1!$A$3:$B$9,2,0)</f>
        <v>Thursday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65">
        <f>+A43+1</f>
        <v>45443</v>
      </c>
      <c r="B44" s="166" t="str">
        <f>VLOOKUP(WEEKDAY(A44,1),גיליון1!$A$3:$B$9,2,0)</f>
        <v>Friday</v>
      </c>
      <c r="C44" s="156"/>
      <c r="D44" s="112"/>
      <c r="E44" s="156"/>
      <c r="F44" s="112"/>
      <c r="G44" s="157"/>
      <c r="H44" s="158"/>
      <c r="I44" s="167">
        <f t="shared" si="2"/>
        <v>0</v>
      </c>
      <c r="J44" s="159"/>
      <c r="K44" s="167">
        <f t="shared" si="0"/>
        <v>0</v>
      </c>
      <c r="L44" s="158"/>
      <c r="M44" s="167">
        <f t="shared" si="1"/>
        <v>0</v>
      </c>
      <c r="N44" s="173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91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9">
      <selection activeCell="N36" sqref="N36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00390625" style="92" customWidth="1"/>
    <col min="12" max="12" width="11.57421875" style="92" customWidth="1"/>
    <col min="13" max="13" width="13.00390625" style="92" customWidth="1"/>
    <col min="14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45444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65">
        <v>45444</v>
      </c>
      <c r="B14" s="166" t="str">
        <f>VLOOKUP(WEEKDAY(A14,1),גיליון1!$A$3:$B$9,2,0)</f>
        <v>Saturday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3">+J14+I14</f>
        <v>0</v>
      </c>
      <c r="L14" s="158"/>
      <c r="M14" s="167">
        <f aca="true" t="shared" si="1" ref="M14:M43">+L14+K14</f>
        <v>0</v>
      </c>
      <c r="N14" s="173"/>
    </row>
    <row r="15" spans="1:14" ht="12.75">
      <c r="A15" s="155">
        <f>+A14+1</f>
        <v>45445</v>
      </c>
      <c r="B15" s="102" t="str">
        <f>VLOOKUP(WEEKDAY(A15,1),גיליון1!$A$3:$B$9,2,0)</f>
        <v>Sunday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55">
        <f aca="true" t="shared" si="3" ref="A16:A43">+A15+1</f>
        <v>45446</v>
      </c>
      <c r="B16" s="102" t="str">
        <f>VLOOKUP(WEEKDAY(A16,1),גיליון1!$A$3:$B$9,2,0)</f>
        <v>Monday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45447</v>
      </c>
      <c r="B17" s="102" t="str">
        <f>VLOOKUP(WEEKDAY(A17,1),גיליון1!$A$3:$B$9,2,0)</f>
        <v>Tuesday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45448</v>
      </c>
      <c r="B18" s="102" t="str">
        <f>VLOOKUP(WEEKDAY(A18,1),גיליון1!$A$3:$B$9,2,0)</f>
        <v>Wednesday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45449</v>
      </c>
      <c r="B19" s="102" t="str">
        <f>VLOOKUP(WEEKDAY(A19,1),גיליון1!$A$3:$B$9,2,0)</f>
        <v>Thursday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65">
        <f t="shared" si="3"/>
        <v>45450</v>
      </c>
      <c r="B20" s="166" t="str">
        <f>VLOOKUP(WEEKDAY(A20,1),גיליון1!$A$3:$B$9,2,0)</f>
        <v>Friday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/>
    </row>
    <row r="21" spans="1:14" ht="12.75">
      <c r="A21" s="165">
        <f t="shared" si="3"/>
        <v>45451</v>
      </c>
      <c r="B21" s="166" t="str">
        <f>VLOOKUP(WEEKDAY(A21,1),גיליון1!$A$3:$B$9,2,0)</f>
        <v>Saturday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/>
    </row>
    <row r="22" spans="1:14" ht="12.75">
      <c r="A22" s="155">
        <f t="shared" si="3"/>
        <v>45452</v>
      </c>
      <c r="B22" s="102" t="str">
        <f>VLOOKUP(WEEKDAY(A22,1),גיליון1!$A$3:$B$9,2,0)</f>
        <v>Sunday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55">
        <f t="shared" si="3"/>
        <v>45453</v>
      </c>
      <c r="B23" s="102" t="str">
        <f>VLOOKUP(WEEKDAY(A23,1),גיליון1!$A$3:$B$9,2,0)</f>
        <v>Monday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55">
        <f t="shared" si="3"/>
        <v>45454</v>
      </c>
      <c r="B24" s="102" t="str">
        <f>VLOOKUP(WEEKDAY(A24,1),גיליון1!$A$3:$B$9,2,0)</f>
        <v>Tuesday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 t="s">
        <v>72</v>
      </c>
    </row>
    <row r="25" spans="1:14" ht="12.75">
      <c r="A25" s="155">
        <f t="shared" si="3"/>
        <v>45455</v>
      </c>
      <c r="B25" s="102" t="str">
        <f>VLOOKUP(WEEKDAY(A25,1),גיליון1!$A$3:$B$9,2,0)</f>
        <v>Wednesday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 t="s">
        <v>73</v>
      </c>
    </row>
    <row r="26" spans="1:14" ht="12.75">
      <c r="A26" s="155">
        <f t="shared" si="3"/>
        <v>45456</v>
      </c>
      <c r="B26" s="102" t="str">
        <f>VLOOKUP(WEEKDAY(A26,1),גיליון1!$A$3:$B$9,2,0)</f>
        <v>Thursday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65">
        <f t="shared" si="3"/>
        <v>45457</v>
      </c>
      <c r="B27" s="166" t="str">
        <f>VLOOKUP(WEEKDAY(A27,1),גיליון1!$A$3:$B$9,2,0)</f>
        <v>Friday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</row>
    <row r="28" spans="1:14" ht="12.75">
      <c r="A28" s="165">
        <f t="shared" si="3"/>
        <v>45458</v>
      </c>
      <c r="B28" s="166" t="str">
        <f>VLOOKUP(WEEKDAY(A28,1),גיליון1!$A$3:$B$9,2,0)</f>
        <v>Saturday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/>
    </row>
    <row r="29" spans="1:14" ht="12.75">
      <c r="A29" s="155">
        <f t="shared" si="3"/>
        <v>45459</v>
      </c>
      <c r="B29" s="102" t="str">
        <f>VLOOKUP(WEEKDAY(A29,1),גיליון1!$A$3:$B$9,2,0)</f>
        <v>Sunday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55">
        <f t="shared" si="3"/>
        <v>45460</v>
      </c>
      <c r="B30" s="102" t="str">
        <f>VLOOKUP(WEEKDAY(A30,1),גיליון1!$A$3:$B$9,2,0)</f>
        <v>Monday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55">
        <f t="shared" si="3"/>
        <v>45461</v>
      </c>
      <c r="B31" s="102" t="str">
        <f>VLOOKUP(WEEKDAY(A31,1),גיליון1!$A$3:$B$9,2,0)</f>
        <v>Tuesday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45462</v>
      </c>
      <c r="B32" s="102" t="str">
        <f>VLOOKUP(WEEKDAY(A32,1),גיליון1!$A$3:$B$9,2,0)</f>
        <v>Wednesday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45463</v>
      </c>
      <c r="B33" s="102" t="str">
        <f>VLOOKUP(WEEKDAY(A33,1),גיליון1!$A$3:$B$9,2,0)</f>
        <v>Thursday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65">
        <f t="shared" si="3"/>
        <v>45464</v>
      </c>
      <c r="B34" s="166" t="str">
        <f>VLOOKUP(WEEKDAY(A34,1),גיליון1!$A$3:$B$9,2,0)</f>
        <v>Friday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</row>
    <row r="35" spans="1:14" ht="12.75">
      <c r="A35" s="165">
        <f t="shared" si="3"/>
        <v>45465</v>
      </c>
      <c r="B35" s="166" t="str">
        <f>VLOOKUP(WEEKDAY(A35,1),גיליון1!$A$3:$B$9,2,0)</f>
        <v>Saturday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</row>
    <row r="36" spans="1:14" ht="12.75">
      <c r="A36" s="155">
        <f t="shared" si="3"/>
        <v>45466</v>
      </c>
      <c r="B36" s="102" t="str">
        <f>VLOOKUP(WEEKDAY(A36,1),גיליון1!$A$3:$B$9,2,0)</f>
        <v>Sunday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55">
        <f t="shared" si="3"/>
        <v>45467</v>
      </c>
      <c r="B37" s="102" t="str">
        <f>VLOOKUP(WEEKDAY(A37,1),גיליון1!$A$3:$B$9,2,0)</f>
        <v>Monday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55">
        <f t="shared" si="3"/>
        <v>45468</v>
      </c>
      <c r="B38" s="102" t="str">
        <f>VLOOKUP(WEEKDAY(A38,1),גיליון1!$A$3:$B$9,2,0)</f>
        <v>Tuesday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45469</v>
      </c>
      <c r="B39" s="102" t="str">
        <f>VLOOKUP(WEEKDAY(A39,1),גיליון1!$A$3:$B$9,2,0)</f>
        <v>Wednesday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45470</v>
      </c>
      <c r="B40" s="102" t="str">
        <f>VLOOKUP(WEEKDAY(A40,1),גיליון1!$A$3:$B$9,2,0)</f>
        <v>Thursday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65">
        <f t="shared" si="3"/>
        <v>45471</v>
      </c>
      <c r="B41" s="166" t="str">
        <f>VLOOKUP(WEEKDAY(A41,1),גיליון1!$A$3:$B$9,2,0)</f>
        <v>Friday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</row>
    <row r="42" spans="1:14" ht="12.75">
      <c r="A42" s="165">
        <f t="shared" si="3"/>
        <v>45472</v>
      </c>
      <c r="B42" s="166" t="str">
        <f>VLOOKUP(WEEKDAY(A42,1),גיליון1!$A$3:$B$9,2,0)</f>
        <v>Saturday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/>
    </row>
    <row r="43" spans="1:14" ht="12.75">
      <c r="A43" s="155">
        <f t="shared" si="3"/>
        <v>45473</v>
      </c>
      <c r="B43" s="102" t="str">
        <f>VLOOKUP(WEEKDAY(A43,1),גיליון1!$A$3:$B$9,2,0)</f>
        <v>Sunday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5">
      <selection activeCell="N27" sqref="N27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421875" style="92" customWidth="1"/>
    <col min="12" max="12" width="11.57421875" style="92" customWidth="1"/>
    <col min="13" max="13" width="13.00390625" style="92" customWidth="1"/>
    <col min="14" max="14" width="12.2812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45474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62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5" ht="15">
      <c r="A14" s="155">
        <v>45474</v>
      </c>
      <c r="B14" s="102" t="str">
        <f>VLOOKUP(WEEKDAY(A14,1),גיליון1!$A$3:$B$9,2,0)</f>
        <v>Monday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  <c r="O14" s="58"/>
    </row>
    <row r="15" spans="1:15" ht="15">
      <c r="A15" s="155">
        <f>+A14+1</f>
        <v>45475</v>
      </c>
      <c r="B15" s="102" t="str">
        <f>VLOOKUP(WEEKDAY(A15,1),גיליון1!$A$3:$B$9,2,0)</f>
        <v>Tuesday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  <c r="O15" s="58"/>
    </row>
    <row r="16" spans="1:15" ht="15">
      <c r="A16" s="155">
        <f aca="true" t="shared" si="3" ref="A16:A44">+A15+1</f>
        <v>45476</v>
      </c>
      <c r="B16" s="102" t="str">
        <f>VLOOKUP(WEEKDAY(A16,1),גיליון1!$A$3:$B$9,2,0)</f>
        <v>Wednesday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  <c r="O16" s="58"/>
    </row>
    <row r="17" spans="1:15" ht="15">
      <c r="A17" s="155">
        <f t="shared" si="3"/>
        <v>45477</v>
      </c>
      <c r="B17" s="102" t="str">
        <f>VLOOKUP(WEEKDAY(A17,1),גיליון1!$A$3:$B$9,2,0)</f>
        <v>Thursday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58" t="s">
        <v>64</v>
      </c>
    </row>
    <row r="18" spans="1:15" ht="15">
      <c r="A18" s="165">
        <f t="shared" si="3"/>
        <v>45478</v>
      </c>
      <c r="B18" s="166" t="str">
        <f>VLOOKUP(WEEKDAY(A18,1),גיליון1!$A$3:$B$9,2,0)</f>
        <v>Friday</v>
      </c>
      <c r="C18" s="156"/>
      <c r="D18" s="112"/>
      <c r="E18" s="156"/>
      <c r="F18" s="112"/>
      <c r="G18" s="157"/>
      <c r="H18" s="158"/>
      <c r="I18" s="167">
        <f t="shared" si="2"/>
        <v>0</v>
      </c>
      <c r="J18" s="159"/>
      <c r="K18" s="167">
        <f t="shared" si="0"/>
        <v>0</v>
      </c>
      <c r="L18" s="158"/>
      <c r="M18" s="167">
        <f t="shared" si="1"/>
        <v>0</v>
      </c>
      <c r="N18" s="173"/>
      <c r="O18" s="58" t="s">
        <v>65</v>
      </c>
    </row>
    <row r="19" spans="1:15" ht="15">
      <c r="A19" s="165">
        <f t="shared" si="3"/>
        <v>45479</v>
      </c>
      <c r="B19" s="166" t="str">
        <f>VLOOKUP(WEEKDAY(A19,1),גיליון1!$A$3:$B$9,2,0)</f>
        <v>Saturday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/>
      <c r="O19" s="58" t="s">
        <v>63</v>
      </c>
    </row>
    <row r="20" spans="1:15" ht="15">
      <c r="A20" s="155">
        <f t="shared" si="3"/>
        <v>45480</v>
      </c>
      <c r="B20" s="102" t="str">
        <f>VLOOKUP(WEEKDAY(A20,1),גיליון1!$A$3:$B$9,2,0)</f>
        <v>Sunday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  <c r="O20" s="58"/>
    </row>
    <row r="21" spans="1:15" ht="15">
      <c r="A21" s="155">
        <f t="shared" si="3"/>
        <v>45481</v>
      </c>
      <c r="B21" s="102" t="str">
        <f>VLOOKUP(WEEKDAY(A21,1),גיליון1!$A$3:$B$9,2,0)</f>
        <v>Monday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  <c r="O21" s="58"/>
    </row>
    <row r="22" spans="1:15" ht="15">
      <c r="A22" s="155">
        <f t="shared" si="3"/>
        <v>45482</v>
      </c>
      <c r="B22" s="102" t="str">
        <f>VLOOKUP(WEEKDAY(A22,1),גיליון1!$A$3:$B$9,2,0)</f>
        <v>Tuesday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  <c r="O22" s="58"/>
    </row>
    <row r="23" spans="1:15" ht="15">
      <c r="A23" s="155">
        <f t="shared" si="3"/>
        <v>45483</v>
      </c>
      <c r="B23" s="102" t="str">
        <f>VLOOKUP(WEEKDAY(A23,1),גיליון1!$A$3:$B$9,2,0)</f>
        <v>Wednesday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  <c r="O23" s="58"/>
    </row>
    <row r="24" spans="1:15" ht="15">
      <c r="A24" s="155">
        <f t="shared" si="3"/>
        <v>45484</v>
      </c>
      <c r="B24" s="102" t="str">
        <f>VLOOKUP(WEEKDAY(A24,1),גיליון1!$A$3:$B$9,2,0)</f>
        <v>Thursday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  <c r="O24" s="58"/>
    </row>
    <row r="25" spans="1:15" ht="15">
      <c r="A25" s="165">
        <f t="shared" si="3"/>
        <v>45485</v>
      </c>
      <c r="B25" s="166" t="str">
        <f>VLOOKUP(WEEKDAY(A25,1),גיליון1!$A$3:$B$9,2,0)</f>
        <v>Friday</v>
      </c>
      <c r="C25" s="156"/>
      <c r="D25" s="112"/>
      <c r="E25" s="156"/>
      <c r="F25" s="112"/>
      <c r="G25" s="157"/>
      <c r="H25" s="158"/>
      <c r="I25" s="167">
        <f t="shared" si="2"/>
        <v>0</v>
      </c>
      <c r="J25" s="159"/>
      <c r="K25" s="167">
        <f t="shared" si="0"/>
        <v>0</v>
      </c>
      <c r="L25" s="158"/>
      <c r="M25" s="167">
        <f t="shared" si="1"/>
        <v>0</v>
      </c>
      <c r="N25" s="173"/>
      <c r="O25" s="58"/>
    </row>
    <row r="26" spans="1:15" ht="15">
      <c r="A26" s="165">
        <f t="shared" si="3"/>
        <v>45486</v>
      </c>
      <c r="B26" s="166" t="str">
        <f>VLOOKUP(WEEKDAY(A26,1),גיליון1!$A$3:$B$9,2,0)</f>
        <v>Saturday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  <c r="O26" s="58"/>
    </row>
    <row r="27" spans="1:15" ht="15">
      <c r="A27" s="155">
        <f t="shared" si="3"/>
        <v>45487</v>
      </c>
      <c r="B27" s="102" t="str">
        <f>VLOOKUP(WEEKDAY(A27,1),גיליון1!$A$3:$B$9,2,0)</f>
        <v>Sunday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  <c r="O27" s="58"/>
    </row>
    <row r="28" spans="1:15" ht="15">
      <c r="A28" s="155">
        <f t="shared" si="3"/>
        <v>45488</v>
      </c>
      <c r="B28" s="102" t="str">
        <f>VLOOKUP(WEEKDAY(A28,1),גיליון1!$A$3:$B$9,2,0)</f>
        <v>Monday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  <c r="O28" s="58"/>
    </row>
    <row r="29" spans="1:15" ht="15">
      <c r="A29" s="155">
        <f t="shared" si="3"/>
        <v>45489</v>
      </c>
      <c r="B29" s="102" t="str">
        <f>VLOOKUP(WEEKDAY(A29,1),גיליון1!$A$3:$B$9,2,0)</f>
        <v>Tuesday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  <c r="O29" s="58"/>
    </row>
    <row r="30" spans="1:15" ht="15">
      <c r="A30" s="155">
        <f t="shared" si="3"/>
        <v>45490</v>
      </c>
      <c r="B30" s="102" t="str">
        <f>VLOOKUP(WEEKDAY(A30,1),גיליון1!$A$3:$B$9,2,0)</f>
        <v>Wednesday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  <c r="O30" s="58"/>
    </row>
    <row r="31" spans="1:15" ht="15">
      <c r="A31" s="155">
        <f t="shared" si="3"/>
        <v>45491</v>
      </c>
      <c r="B31" s="102" t="str">
        <f>VLOOKUP(WEEKDAY(A31,1),גיליון1!$A$3:$B$9,2,0)</f>
        <v>Thursday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  <c r="O31" s="58"/>
    </row>
    <row r="32" spans="1:15" ht="15">
      <c r="A32" s="165">
        <f t="shared" si="3"/>
        <v>45492</v>
      </c>
      <c r="B32" s="166" t="str">
        <f>VLOOKUP(WEEKDAY(A32,1),גיליון1!$A$3:$B$9,2,0)</f>
        <v>Friday</v>
      </c>
      <c r="C32" s="156"/>
      <c r="D32" s="112"/>
      <c r="E32" s="156"/>
      <c r="F32" s="112"/>
      <c r="G32" s="157"/>
      <c r="H32" s="158"/>
      <c r="I32" s="167">
        <f t="shared" si="2"/>
        <v>0</v>
      </c>
      <c r="J32" s="159"/>
      <c r="K32" s="167">
        <f t="shared" si="0"/>
        <v>0</v>
      </c>
      <c r="L32" s="158"/>
      <c r="M32" s="167">
        <f t="shared" si="1"/>
        <v>0</v>
      </c>
      <c r="N32" s="173"/>
      <c r="O32" s="58"/>
    </row>
    <row r="33" spans="1:15" ht="15">
      <c r="A33" s="165">
        <f t="shared" si="3"/>
        <v>45493</v>
      </c>
      <c r="B33" s="166" t="str">
        <f>VLOOKUP(WEEKDAY(A33,1),גיליון1!$A$3:$B$9,2,0)</f>
        <v>Saturday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  <c r="O33" s="58"/>
    </row>
    <row r="34" spans="1:15" ht="15">
      <c r="A34" s="155">
        <f t="shared" si="3"/>
        <v>45494</v>
      </c>
      <c r="B34" s="102" t="str">
        <f>VLOOKUP(WEEKDAY(A34,1),גיליון1!$A$3:$B$9,2,0)</f>
        <v>Sunday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  <c r="O34" s="58"/>
    </row>
    <row r="35" spans="1:15" ht="15">
      <c r="A35" s="155">
        <f t="shared" si="3"/>
        <v>45495</v>
      </c>
      <c r="B35" s="102" t="str">
        <f>VLOOKUP(WEEKDAY(A35,1),גיליון1!$A$3:$B$9,2,0)</f>
        <v>Monday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  <c r="O35" s="58"/>
    </row>
    <row r="36" spans="1:15" ht="15">
      <c r="A36" s="155">
        <f t="shared" si="3"/>
        <v>45496</v>
      </c>
      <c r="B36" s="102" t="str">
        <f>VLOOKUP(WEEKDAY(A36,1),גיליון1!$A$3:$B$9,2,0)</f>
        <v>Tuesday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  <c r="O36" s="58"/>
    </row>
    <row r="37" spans="1:15" ht="15">
      <c r="A37" s="155">
        <f t="shared" si="3"/>
        <v>45497</v>
      </c>
      <c r="B37" s="102" t="str">
        <f>VLOOKUP(WEEKDAY(A37,1),גיליון1!$A$3:$B$9,2,0)</f>
        <v>Wednesday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  <c r="O37" s="58"/>
    </row>
    <row r="38" spans="1:15" ht="15">
      <c r="A38" s="155">
        <f t="shared" si="3"/>
        <v>45498</v>
      </c>
      <c r="B38" s="102" t="str">
        <f>VLOOKUP(WEEKDAY(A38,1),גיליון1!$A$3:$B$9,2,0)</f>
        <v>Thursday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  <c r="O38" s="58"/>
    </row>
    <row r="39" spans="1:15" ht="15">
      <c r="A39" s="165">
        <f t="shared" si="3"/>
        <v>45499</v>
      </c>
      <c r="B39" s="166" t="str">
        <f>VLOOKUP(WEEKDAY(A39,1),גיליון1!$A$3:$B$9,2,0)</f>
        <v>Friday</v>
      </c>
      <c r="C39" s="156"/>
      <c r="D39" s="112"/>
      <c r="E39" s="156"/>
      <c r="F39" s="112"/>
      <c r="G39" s="157"/>
      <c r="H39" s="158"/>
      <c r="I39" s="167">
        <f t="shared" si="2"/>
        <v>0</v>
      </c>
      <c r="J39" s="159"/>
      <c r="K39" s="167">
        <f t="shared" si="0"/>
        <v>0</v>
      </c>
      <c r="L39" s="158"/>
      <c r="M39" s="167">
        <f t="shared" si="1"/>
        <v>0</v>
      </c>
      <c r="N39" s="173"/>
      <c r="O39" s="58"/>
    </row>
    <row r="40" spans="1:15" ht="15">
      <c r="A40" s="165">
        <f t="shared" si="3"/>
        <v>45500</v>
      </c>
      <c r="B40" s="166" t="str">
        <f>VLOOKUP(WEEKDAY(A40,1),גיליון1!$A$3:$B$9,2,0)</f>
        <v>Saturday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  <c r="O40" s="58"/>
    </row>
    <row r="41" spans="1:15" ht="15">
      <c r="A41" s="155">
        <f t="shared" si="3"/>
        <v>45501</v>
      </c>
      <c r="B41" s="102" t="str">
        <f>VLOOKUP(WEEKDAY(A41,1),גיליון1!$A$3:$B$9,2,0)</f>
        <v>Sunday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  <c r="O41" s="58"/>
    </row>
    <row r="42" spans="1:15" ht="15">
      <c r="A42" s="155">
        <f t="shared" si="3"/>
        <v>45502</v>
      </c>
      <c r="B42" s="102" t="str">
        <f>VLOOKUP(WEEKDAY(A42,1),גיליון1!$A$3:$B$9,2,0)</f>
        <v>Monday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  <c r="O42" s="58"/>
    </row>
    <row r="43" spans="1:15" ht="15">
      <c r="A43" s="155">
        <f t="shared" si="3"/>
        <v>45503</v>
      </c>
      <c r="B43" s="102" t="str">
        <f>VLOOKUP(WEEKDAY(A43,1),גיליון1!$A$3:$B$9,2,0)</f>
        <v>Tuesday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  <c r="O43" s="58"/>
    </row>
    <row r="44" spans="1:15" ht="15.75" thickBot="1">
      <c r="A44" s="155">
        <f t="shared" si="3"/>
        <v>45504</v>
      </c>
      <c r="B44" s="102" t="str">
        <f>VLOOKUP(WEEKDAY(A44,1),גיליון1!$A$3:$B$9,2,0)</f>
        <v>Wednesday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  <c r="O44" s="58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6">
      <selection activeCell="N26" sqref="N26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28125" style="92" customWidth="1"/>
    <col min="12" max="12" width="11.57421875" style="92" customWidth="1"/>
    <col min="13" max="13" width="13.00390625" style="92" customWidth="1"/>
    <col min="14" max="14" width="11.5742187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45505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45505</v>
      </c>
      <c r="B14" s="102" t="str">
        <f>VLOOKUP(WEEKDAY(A14,1),גיליון1!$A$3:$B$9,2,0)</f>
        <v>Thursday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</row>
    <row r="15" spans="1:14" ht="12.75">
      <c r="A15" s="165">
        <f>+A14+1</f>
        <v>45506</v>
      </c>
      <c r="B15" s="166" t="str">
        <f>VLOOKUP(WEEKDAY(A15,1),גיליון1!$A$3:$B$9,2,0)</f>
        <v>Friday</v>
      </c>
      <c r="C15" s="156"/>
      <c r="D15" s="112"/>
      <c r="E15" s="156"/>
      <c r="F15" s="112"/>
      <c r="G15" s="157"/>
      <c r="H15" s="158"/>
      <c r="I15" s="167">
        <f aca="true" t="shared" si="2" ref="I15:I44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65">
        <f aca="true" t="shared" si="3" ref="A16:A44">+A15+1</f>
        <v>45507</v>
      </c>
      <c r="B16" s="166" t="str">
        <f>VLOOKUP(WEEKDAY(A16,1),גיליון1!$A$3:$B$9,2,0)</f>
        <v>Saturday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55">
        <f t="shared" si="3"/>
        <v>45508</v>
      </c>
      <c r="B17" s="102" t="str">
        <f>VLOOKUP(WEEKDAY(A17,1),גיליון1!$A$3:$B$9,2,0)</f>
        <v>Sunday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45509</v>
      </c>
      <c r="B18" s="102" t="str">
        <f>VLOOKUP(WEEKDAY(A18,1),גיליון1!$A$3:$B$9,2,0)</f>
        <v>Monday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45510</v>
      </c>
      <c r="B19" s="102" t="str">
        <f>VLOOKUP(WEEKDAY(A19,1),גיליון1!$A$3:$B$9,2,0)</f>
        <v>Tuesday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45511</v>
      </c>
      <c r="B20" s="102" t="str">
        <f>VLOOKUP(WEEKDAY(A20,1),גיליון1!$A$3:$B$9,2,0)</f>
        <v>Wednesday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45512</v>
      </c>
      <c r="B21" s="102" t="str">
        <f>VLOOKUP(WEEKDAY(A21,1),גיליון1!$A$3:$B$9,2,0)</f>
        <v>Thursday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65">
        <f t="shared" si="3"/>
        <v>45513</v>
      </c>
      <c r="B22" s="166" t="str">
        <f>VLOOKUP(WEEKDAY(A22,1),גיליון1!$A$3:$B$9,2,0)</f>
        <v>Friday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65">
        <f t="shared" si="3"/>
        <v>45514</v>
      </c>
      <c r="B23" s="166" t="str">
        <f>VLOOKUP(WEEKDAY(A23,1),גיליון1!$A$3:$B$9,2,0)</f>
        <v>Saturday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55">
        <f t="shared" si="3"/>
        <v>45515</v>
      </c>
      <c r="B24" s="102" t="str">
        <f>VLOOKUP(WEEKDAY(A24,1),גיליון1!$A$3:$B$9,2,0)</f>
        <v>Sunday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45516</v>
      </c>
      <c r="B25" s="102" t="str">
        <f>VLOOKUP(WEEKDAY(A25,1),גיליון1!$A$3:$B$9,2,0)</f>
        <v>Monday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 t="s">
        <v>107</v>
      </c>
    </row>
    <row r="26" spans="1:14" ht="12.75">
      <c r="A26" s="155">
        <f t="shared" si="3"/>
        <v>45517</v>
      </c>
      <c r="B26" s="102" t="str">
        <f>VLOOKUP(WEEKDAY(A26,1),גיליון1!$A$3:$B$9,2,0)</f>
        <v>Tuesday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 t="s">
        <v>103</v>
      </c>
    </row>
    <row r="27" spans="1:14" ht="12.75">
      <c r="A27" s="155">
        <f t="shared" si="3"/>
        <v>45518</v>
      </c>
      <c r="B27" s="102" t="str">
        <f>VLOOKUP(WEEKDAY(A27,1),גיליון1!$A$3:$B$9,2,0)</f>
        <v>Wednesday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45519</v>
      </c>
      <c r="B28" s="102" t="str">
        <f>VLOOKUP(WEEKDAY(A28,1),גיליון1!$A$3:$B$9,2,0)</f>
        <v>Thursday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65">
        <f t="shared" si="3"/>
        <v>45520</v>
      </c>
      <c r="B29" s="166" t="str">
        <f>VLOOKUP(WEEKDAY(A29,1),גיליון1!$A$3:$B$9,2,0)</f>
        <v>Friday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/>
    </row>
    <row r="30" spans="1:14" ht="12.75">
      <c r="A30" s="165">
        <f t="shared" si="3"/>
        <v>45521</v>
      </c>
      <c r="B30" s="166" t="str">
        <f>VLOOKUP(WEEKDAY(A30,1),גיליון1!$A$3:$B$9,2,0)</f>
        <v>Saturday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55">
        <f t="shared" si="3"/>
        <v>45522</v>
      </c>
      <c r="B31" s="102" t="str">
        <f>VLOOKUP(WEEKDAY(A31,1),גיליון1!$A$3:$B$9,2,0)</f>
        <v>Sunday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45523</v>
      </c>
      <c r="B32" s="102" t="str">
        <f>VLOOKUP(WEEKDAY(A32,1),גיליון1!$A$3:$B$9,2,0)</f>
        <v>Monday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45524</v>
      </c>
      <c r="B33" s="102" t="str">
        <f>VLOOKUP(WEEKDAY(A33,1),גיליון1!$A$3:$B$9,2,0)</f>
        <v>Tuesday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45525</v>
      </c>
      <c r="B34" s="102" t="str">
        <f>VLOOKUP(WEEKDAY(A34,1),גיליון1!$A$3:$B$9,2,0)</f>
        <v>Wednesday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45526</v>
      </c>
      <c r="B35" s="102" t="str">
        <f>VLOOKUP(WEEKDAY(A35,1),גיליון1!$A$3:$B$9,2,0)</f>
        <v>Thursday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65">
        <f t="shared" si="3"/>
        <v>45527</v>
      </c>
      <c r="B36" s="166" t="str">
        <f>VLOOKUP(WEEKDAY(A36,1),גיליון1!$A$3:$B$9,2,0)</f>
        <v>Friday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65">
        <f t="shared" si="3"/>
        <v>45528</v>
      </c>
      <c r="B37" s="166" t="str">
        <f>VLOOKUP(WEEKDAY(A37,1),גיליון1!$A$3:$B$9,2,0)</f>
        <v>Saturday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55">
        <f t="shared" si="3"/>
        <v>45529</v>
      </c>
      <c r="B38" s="102" t="str">
        <f>VLOOKUP(WEEKDAY(A38,1),גיליון1!$A$3:$B$9,2,0)</f>
        <v>Sunday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 t="s">
        <v>104</v>
      </c>
    </row>
    <row r="39" spans="1:14" ht="12.75">
      <c r="A39" s="155">
        <f t="shared" si="3"/>
        <v>45530</v>
      </c>
      <c r="B39" s="102" t="str">
        <f>VLOOKUP(WEEKDAY(A39,1),גיליון1!$A$3:$B$9,2,0)</f>
        <v>Monday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 t="s">
        <v>104</v>
      </c>
    </row>
    <row r="40" spans="1:14" ht="12.75">
      <c r="A40" s="155">
        <f t="shared" si="3"/>
        <v>45531</v>
      </c>
      <c r="B40" s="102" t="str">
        <f>VLOOKUP(WEEKDAY(A40,1),גיליון1!$A$3:$B$9,2,0)</f>
        <v>Tuesday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 t="s">
        <v>104</v>
      </c>
    </row>
    <row r="41" spans="1:14" ht="12.75">
      <c r="A41" s="155">
        <f t="shared" si="3"/>
        <v>45532</v>
      </c>
      <c r="B41" s="102" t="str">
        <f>VLOOKUP(WEEKDAY(A41,1),גיליון1!$A$3:$B$9,2,0)</f>
        <v>Wednesday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 t="s">
        <v>104</v>
      </c>
    </row>
    <row r="42" spans="1:14" ht="12.75">
      <c r="A42" s="155">
        <f t="shared" si="3"/>
        <v>45533</v>
      </c>
      <c r="B42" s="102" t="str">
        <f>VLOOKUP(WEEKDAY(A42,1),גיליון1!$A$3:$B$9,2,0)</f>
        <v>Thursday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 t="s">
        <v>104</v>
      </c>
    </row>
    <row r="43" spans="1:14" ht="12.75">
      <c r="A43" s="165">
        <f t="shared" si="3"/>
        <v>45534</v>
      </c>
      <c r="B43" s="166" t="str">
        <f>VLOOKUP(WEEKDAY(A43,1),גיליון1!$A$3:$B$9,2,0)</f>
        <v>Friday</v>
      </c>
      <c r="C43" s="156"/>
      <c r="D43" s="112"/>
      <c r="E43" s="156"/>
      <c r="F43" s="112"/>
      <c r="G43" s="157"/>
      <c r="H43" s="158"/>
      <c r="I43" s="167">
        <f t="shared" si="2"/>
        <v>0</v>
      </c>
      <c r="J43" s="159"/>
      <c r="K43" s="167">
        <f t="shared" si="0"/>
        <v>0</v>
      </c>
      <c r="L43" s="158"/>
      <c r="M43" s="167">
        <f t="shared" si="1"/>
        <v>0</v>
      </c>
      <c r="N43" s="173"/>
    </row>
    <row r="44" spans="1:14" ht="13.5" thickBot="1">
      <c r="A44" s="165">
        <f t="shared" si="3"/>
        <v>45535</v>
      </c>
      <c r="B44" s="166" t="str">
        <f>VLOOKUP(WEEKDAY(A44,1),גיליון1!$A$3:$B$9,2,0)</f>
        <v>Saturday</v>
      </c>
      <c r="C44" s="156"/>
      <c r="D44" s="112"/>
      <c r="E44" s="156"/>
      <c r="F44" s="112"/>
      <c r="G44" s="157"/>
      <c r="H44" s="158"/>
      <c r="I44" s="167">
        <f t="shared" si="2"/>
        <v>0</v>
      </c>
      <c r="J44" s="159"/>
      <c r="K44" s="167">
        <f t="shared" si="0"/>
        <v>0</v>
      </c>
      <c r="L44" s="158"/>
      <c r="M44" s="167">
        <f t="shared" si="1"/>
        <v>0</v>
      </c>
      <c r="N44" s="173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="90" zoomScaleNormal="90" zoomScalePageLayoutView="0" workbookViewId="0" topLeftCell="A2">
      <selection activeCell="N23" sqref="N23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28125" style="92" customWidth="1"/>
    <col min="12" max="12" width="11.57421875" style="92" customWidth="1"/>
    <col min="13" max="14" width="13.0039062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45536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45536</v>
      </c>
      <c r="B14" s="102" t="str">
        <f>VLOOKUP(WEEKDAY(A14,1),גיליון1!$A$3:$B$9,2,0)</f>
        <v>Sunday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3">+J14+I14</f>
        <v>0</v>
      </c>
      <c r="L14" s="158"/>
      <c r="M14" s="104">
        <f aca="true" t="shared" si="1" ref="M14:M43">+L14+K14</f>
        <v>0</v>
      </c>
      <c r="N14" s="160"/>
    </row>
    <row r="15" spans="1:14" ht="12.75">
      <c r="A15" s="155">
        <f>+A14+1</f>
        <v>45537</v>
      </c>
      <c r="B15" s="102" t="str">
        <f>VLOOKUP(WEEKDAY(A15,1),גיליון1!$A$3:$B$9,2,0)</f>
        <v>Monday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55">
        <f aca="true" t="shared" si="3" ref="A16:A43">+A15+1</f>
        <v>45538</v>
      </c>
      <c r="B16" s="102" t="str">
        <f>VLOOKUP(WEEKDAY(A16,1),גיליון1!$A$3:$B$9,2,0)</f>
        <v>Tuesday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45539</v>
      </c>
      <c r="B17" s="102" t="str">
        <f>VLOOKUP(WEEKDAY(A17,1),גיליון1!$A$3:$B$9,2,0)</f>
        <v>Wednesday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45540</v>
      </c>
      <c r="B18" s="102" t="str">
        <f>VLOOKUP(WEEKDAY(A18,1),גיליון1!$A$3:$B$9,2,0)</f>
        <v>Thursday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65">
        <f t="shared" si="3"/>
        <v>45541</v>
      </c>
      <c r="B19" s="166" t="str">
        <f>VLOOKUP(WEEKDAY(A19,1),גיליון1!$A$3:$B$9,2,0)</f>
        <v>Friday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/>
      <c r="O19" s="92" t="s">
        <v>63</v>
      </c>
    </row>
    <row r="20" spans="1:14" ht="12.75">
      <c r="A20" s="165">
        <f t="shared" si="3"/>
        <v>45542</v>
      </c>
      <c r="B20" s="166" t="str">
        <f>VLOOKUP(WEEKDAY(A20,1),גיליון1!$A$3:$B$9,2,0)</f>
        <v>Saturday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/>
    </row>
    <row r="21" spans="1:14" ht="12.75">
      <c r="A21" s="155">
        <f t="shared" si="3"/>
        <v>45543</v>
      </c>
      <c r="B21" s="102" t="str">
        <f>VLOOKUP(WEEKDAY(A21,1),גיליון1!$A$3:$B$9,2,0)</f>
        <v>Sunday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45544</v>
      </c>
      <c r="B22" s="102" t="str">
        <f>VLOOKUP(WEEKDAY(A22,1),גיליון1!$A$3:$B$9,2,0)</f>
        <v>Monday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55">
        <f t="shared" si="3"/>
        <v>45545</v>
      </c>
      <c r="B23" s="102" t="str">
        <f>VLOOKUP(WEEKDAY(A23,1),גיליון1!$A$3:$B$9,2,0)</f>
        <v>Tuesday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55">
        <f t="shared" si="3"/>
        <v>45546</v>
      </c>
      <c r="B24" s="102" t="str">
        <f>VLOOKUP(WEEKDAY(A24,1),גיליון1!$A$3:$B$9,2,0)</f>
        <v>Wednesday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45547</v>
      </c>
      <c r="B25" s="102" t="str">
        <f>VLOOKUP(WEEKDAY(A25,1),גיליון1!$A$3:$B$9,2,0)</f>
        <v>Thursday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65">
        <f t="shared" si="3"/>
        <v>45548</v>
      </c>
      <c r="B26" s="166" t="str">
        <f>VLOOKUP(WEEKDAY(A26,1),גיליון1!$A$3:$B$9,2,0)</f>
        <v>Friday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</row>
    <row r="27" spans="1:14" ht="12.75">
      <c r="A27" s="165">
        <f t="shared" si="3"/>
        <v>45549</v>
      </c>
      <c r="B27" s="166" t="str">
        <f>VLOOKUP(WEEKDAY(A27,1),גיליון1!$A$3:$B$9,2,0)</f>
        <v>Saturday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</row>
    <row r="28" spans="1:14" ht="12.75">
      <c r="A28" s="155">
        <f t="shared" si="3"/>
        <v>45550</v>
      </c>
      <c r="B28" s="102" t="str">
        <f>VLOOKUP(WEEKDAY(A28,1),גיליון1!$A$3:$B$9,2,0)</f>
        <v>Sunday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45551</v>
      </c>
      <c r="B29" s="102" t="str">
        <f>VLOOKUP(WEEKDAY(A29,1),גיליון1!$A$3:$B$9,2,0)</f>
        <v>Monday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55">
        <f t="shared" si="3"/>
        <v>45552</v>
      </c>
      <c r="B30" s="102" t="str">
        <f>VLOOKUP(WEEKDAY(A30,1),גיליון1!$A$3:$B$9,2,0)</f>
        <v>Tuesday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55">
        <f t="shared" si="3"/>
        <v>45553</v>
      </c>
      <c r="B31" s="102" t="str">
        <f>VLOOKUP(WEEKDAY(A31,1),גיליון1!$A$3:$B$9,2,0)</f>
        <v>Wednesday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45554</v>
      </c>
      <c r="B32" s="102" t="str">
        <f>VLOOKUP(WEEKDAY(A32,1),גיליון1!$A$3:$B$9,2,0)</f>
        <v>Thursday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65">
        <f t="shared" si="3"/>
        <v>45555</v>
      </c>
      <c r="B33" s="166" t="str">
        <f>VLOOKUP(WEEKDAY(A33,1),גיליון1!$A$3:$B$9,2,0)</f>
        <v>Friday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</row>
    <row r="34" spans="1:14" ht="12.75">
      <c r="A34" s="165">
        <f t="shared" si="3"/>
        <v>45556</v>
      </c>
      <c r="B34" s="166" t="str">
        <f>VLOOKUP(WEEKDAY(A34,1),גיליון1!$A$3:$B$9,2,0)</f>
        <v>Saturday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</row>
    <row r="35" spans="1:14" ht="12.75">
      <c r="A35" s="155">
        <f t="shared" si="3"/>
        <v>45557</v>
      </c>
      <c r="B35" s="102" t="str">
        <f>VLOOKUP(WEEKDAY(A35,1),גיליון1!$A$3:$B$9,2,0)</f>
        <v>Sunday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45558</v>
      </c>
      <c r="B36" s="102" t="str">
        <f>VLOOKUP(WEEKDAY(A36,1),גיליון1!$A$3:$B$9,2,0)</f>
        <v>Monday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55">
        <f t="shared" si="3"/>
        <v>45559</v>
      </c>
      <c r="B37" s="102" t="str">
        <f>VLOOKUP(WEEKDAY(A37,1),גיליון1!$A$3:$B$9,2,0)</f>
        <v>Tuesday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55">
        <f t="shared" si="3"/>
        <v>45560</v>
      </c>
      <c r="B38" s="102" t="str">
        <f>VLOOKUP(WEEKDAY(A38,1),גיליון1!$A$3:$B$9,2,0)</f>
        <v>Wednesday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45561</v>
      </c>
      <c r="B39" s="102" t="str">
        <f>VLOOKUP(WEEKDAY(A39,1),גיליון1!$A$3:$B$9,2,0)</f>
        <v>Thursday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65">
        <f t="shared" si="3"/>
        <v>45562</v>
      </c>
      <c r="B40" s="166" t="str">
        <f>VLOOKUP(WEEKDAY(A40,1),גיליון1!$A$3:$B$9,2,0)</f>
        <v>Friday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</row>
    <row r="41" spans="1:14" ht="12.75">
      <c r="A41" s="165">
        <f t="shared" si="3"/>
        <v>45563</v>
      </c>
      <c r="B41" s="166" t="str">
        <f>VLOOKUP(WEEKDAY(A41,1),גיליון1!$A$3:$B$9,2,0)</f>
        <v>Saturday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</row>
    <row r="42" spans="1:14" ht="12.75">
      <c r="A42" s="155">
        <f t="shared" si="3"/>
        <v>45564</v>
      </c>
      <c r="B42" s="102" t="str">
        <f>VLOOKUP(WEEKDAY(A42,1),גיליון1!$A$3:$B$9,2,0)</f>
        <v>Sunday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45565</v>
      </c>
      <c r="B43" s="102" t="str">
        <f>VLOOKUP(WEEKDAY(A43,1),גיליון1!$A$3:$B$9,2,0)</f>
        <v>Monday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>
        <v>1234</v>
      </c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.75">
      <c r="A3">
        <v>1</v>
      </c>
      <c r="B3" s="1" t="s">
        <v>9</v>
      </c>
    </row>
    <row r="4" spans="1:2" ht="12.75">
      <c r="A4">
        <v>2</v>
      </c>
      <c r="B4" s="1" t="s">
        <v>10</v>
      </c>
    </row>
    <row r="5" spans="1:2" ht="12.75">
      <c r="A5">
        <v>3</v>
      </c>
      <c r="B5" s="1" t="s">
        <v>4</v>
      </c>
    </row>
    <row r="6" spans="1:2" ht="12.75">
      <c r="A6">
        <v>4</v>
      </c>
      <c r="B6" s="1" t="s">
        <v>5</v>
      </c>
    </row>
    <row r="7" spans="1:2" ht="12.75">
      <c r="A7">
        <v>5</v>
      </c>
      <c r="B7" s="1" t="s">
        <v>6</v>
      </c>
    </row>
    <row r="8" spans="1:2" ht="12.75">
      <c r="A8">
        <v>6</v>
      </c>
      <c r="B8" s="1" t="s">
        <v>7</v>
      </c>
    </row>
    <row r="9" spans="1:2" ht="12.75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34">
      <selection activeCell="C13" sqref="C13:C16"/>
    </sheetView>
  </sheetViews>
  <sheetFormatPr defaultColWidth="8.7109375" defaultRowHeight="12.75"/>
  <cols>
    <col min="1" max="1" width="12.421875" style="177" customWidth="1"/>
    <col min="2" max="2" width="12.7109375" style="177" customWidth="1"/>
    <col min="3" max="3" width="20.7109375" style="177" customWidth="1"/>
    <col min="4" max="5" width="31.28125" style="177" customWidth="1"/>
    <col min="6" max="16384" width="8.7109375" style="177" customWidth="1"/>
  </cols>
  <sheetData>
    <row r="1" s="175" customFormat="1" ht="24" thickTop="1">
      <c r="A1" s="174" t="s">
        <v>76</v>
      </c>
    </row>
    <row r="2" ht="15" thickBot="1">
      <c r="A2" s="176" t="s">
        <v>77</v>
      </c>
    </row>
    <row r="3" spans="1:3" ht="15.75" thickTop="1">
      <c r="A3" s="178" t="s">
        <v>78</v>
      </c>
      <c r="B3" s="179" t="s">
        <v>79</v>
      </c>
      <c r="C3" s="178"/>
    </row>
    <row r="5" spans="1:5" ht="15">
      <c r="A5" s="180" t="s">
        <v>80</v>
      </c>
      <c r="B5" s="181"/>
      <c r="C5" s="182">
        <f>IF('total year'!$D$12=0,"",'total year'!$D$12)</f>
      </c>
      <c r="D5" s="180" t="s">
        <v>81</v>
      </c>
      <c r="E5" s="182">
        <f>IF('total year'!$D$11=0,"",'total year'!$D$11)</f>
      </c>
    </row>
    <row r="6" spans="1:3" ht="15">
      <c r="A6" s="180" t="s">
        <v>82</v>
      </c>
      <c r="B6" s="181"/>
      <c r="C6" s="182" t="s">
        <v>98</v>
      </c>
    </row>
    <row r="7" spans="1:5" ht="15">
      <c r="A7" s="180" t="s">
        <v>83</v>
      </c>
      <c r="B7" s="181"/>
      <c r="C7" s="182">
        <f>IF('total year'!$C$6=0,"",'total year'!$C$6)</f>
      </c>
      <c r="D7" s="183" t="s">
        <v>84</v>
      </c>
      <c r="E7" s="182"/>
    </row>
    <row r="8" ht="15">
      <c r="D8" s="184"/>
    </row>
    <row r="10" ht="15" thickBot="1"/>
    <row r="11" spans="1:5" ht="47.25" thickTop="1">
      <c r="A11" s="204" t="s">
        <v>0</v>
      </c>
      <c r="B11" s="185" t="s">
        <v>85</v>
      </c>
      <c r="C11" s="186" t="s">
        <v>86</v>
      </c>
      <c r="D11" s="204" t="s">
        <v>87</v>
      </c>
      <c r="E11" s="204" t="s">
        <v>88</v>
      </c>
    </row>
    <row r="12" spans="1:5" ht="24" thickBot="1">
      <c r="A12" s="205"/>
      <c r="B12" s="187" t="s">
        <v>89</v>
      </c>
      <c r="C12" s="187" t="s">
        <v>90</v>
      </c>
      <c r="D12" s="205"/>
      <c r="E12" s="205"/>
    </row>
    <row r="13" spans="1:5" ht="15" thickTop="1">
      <c r="A13" s="196">
        <v>45200</v>
      </c>
      <c r="B13" s="199">
        <f>'10-2023'!$D$45/8</f>
        <v>0</v>
      </c>
      <c r="C13" s="199"/>
      <c r="D13" s="188" t="s">
        <v>91</v>
      </c>
      <c r="E13" s="188" t="s">
        <v>92</v>
      </c>
    </row>
    <row r="14" spans="1:5" ht="15">
      <c r="A14" s="197"/>
      <c r="B14" s="200"/>
      <c r="C14" s="200"/>
      <c r="D14" s="189"/>
      <c r="E14" s="189" t="s">
        <v>91</v>
      </c>
    </row>
    <row r="15" spans="1:5" ht="15">
      <c r="A15" s="197"/>
      <c r="B15" s="200"/>
      <c r="C15" s="200"/>
      <c r="D15" s="190"/>
      <c r="E15" s="189"/>
    </row>
    <row r="16" spans="1:5" ht="15" thickBot="1">
      <c r="A16" s="198"/>
      <c r="B16" s="201"/>
      <c r="C16" s="201"/>
      <c r="D16" s="191" t="s">
        <v>93</v>
      </c>
      <c r="E16" s="192" t="s">
        <v>94</v>
      </c>
    </row>
    <row r="17" spans="1:5" ht="15" thickTop="1">
      <c r="A17" s="196">
        <v>45231</v>
      </c>
      <c r="B17" s="199">
        <f>'11-2023'!$D$45/8</f>
        <v>0</v>
      </c>
      <c r="C17" s="199"/>
      <c r="D17" s="189" t="s">
        <v>91</v>
      </c>
      <c r="E17" s="189" t="s">
        <v>92</v>
      </c>
    </row>
    <row r="18" spans="1:5" ht="15">
      <c r="A18" s="197"/>
      <c r="B18" s="200"/>
      <c r="C18" s="200"/>
      <c r="D18" s="189"/>
      <c r="E18" s="189" t="s">
        <v>91</v>
      </c>
    </row>
    <row r="19" spans="1:5" ht="15">
      <c r="A19" s="197"/>
      <c r="B19" s="200"/>
      <c r="C19" s="200"/>
      <c r="D19" s="190"/>
      <c r="E19" s="189"/>
    </row>
    <row r="20" spans="1:5" ht="15" thickBot="1">
      <c r="A20" s="198"/>
      <c r="B20" s="201"/>
      <c r="C20" s="201"/>
      <c r="D20" s="191" t="s">
        <v>93</v>
      </c>
      <c r="E20" s="192" t="s">
        <v>94</v>
      </c>
    </row>
    <row r="21" spans="1:5" ht="15" thickTop="1">
      <c r="A21" s="196">
        <v>45261</v>
      </c>
      <c r="B21" s="199">
        <f>'12-2023'!$D$45/8</f>
        <v>0</v>
      </c>
      <c r="C21" s="199"/>
      <c r="D21" s="189" t="s">
        <v>91</v>
      </c>
      <c r="E21" s="189" t="s">
        <v>92</v>
      </c>
    </row>
    <row r="22" spans="1:5" ht="15">
      <c r="A22" s="197"/>
      <c r="B22" s="200"/>
      <c r="C22" s="200"/>
      <c r="D22" s="189"/>
      <c r="E22" s="189" t="s">
        <v>91</v>
      </c>
    </row>
    <row r="23" spans="1:5" ht="15">
      <c r="A23" s="197"/>
      <c r="B23" s="200"/>
      <c r="C23" s="200"/>
      <c r="D23" s="189"/>
      <c r="E23" s="189"/>
    </row>
    <row r="24" spans="1:5" ht="15" thickBot="1">
      <c r="A24" s="198"/>
      <c r="B24" s="201"/>
      <c r="C24" s="201"/>
      <c r="D24" s="191" t="s">
        <v>93</v>
      </c>
      <c r="E24" s="192" t="s">
        <v>94</v>
      </c>
    </row>
    <row r="25" spans="1:5" ht="15" thickTop="1">
      <c r="A25" s="196">
        <v>45292</v>
      </c>
      <c r="B25" s="199">
        <f>'1-2024'!$D$45/8</f>
        <v>0</v>
      </c>
      <c r="C25" s="199"/>
      <c r="D25" s="189" t="s">
        <v>91</v>
      </c>
      <c r="E25" s="189" t="s">
        <v>92</v>
      </c>
    </row>
    <row r="26" spans="1:5" ht="15">
      <c r="A26" s="197"/>
      <c r="B26" s="200"/>
      <c r="C26" s="200"/>
      <c r="D26" s="189"/>
      <c r="E26" s="189" t="s">
        <v>91</v>
      </c>
    </row>
    <row r="27" spans="1:5" ht="15">
      <c r="A27" s="197"/>
      <c r="B27" s="200"/>
      <c r="C27" s="200"/>
      <c r="D27" s="189"/>
      <c r="E27" s="189"/>
    </row>
    <row r="28" spans="1:5" ht="15" thickBot="1">
      <c r="A28" s="198"/>
      <c r="B28" s="201"/>
      <c r="C28" s="201"/>
      <c r="D28" s="191" t="s">
        <v>93</v>
      </c>
      <c r="E28" s="192" t="s">
        <v>94</v>
      </c>
    </row>
    <row r="29" spans="1:5" ht="15" thickTop="1">
      <c r="A29" s="196">
        <v>45323</v>
      </c>
      <c r="B29" s="199">
        <f>'2-2024'!$D$45/8</f>
        <v>0</v>
      </c>
      <c r="C29" s="199"/>
      <c r="D29" s="189" t="s">
        <v>91</v>
      </c>
      <c r="E29" s="189" t="s">
        <v>92</v>
      </c>
    </row>
    <row r="30" spans="1:5" ht="15">
      <c r="A30" s="197"/>
      <c r="B30" s="200"/>
      <c r="C30" s="200"/>
      <c r="D30" s="189"/>
      <c r="E30" s="189" t="s">
        <v>91</v>
      </c>
    </row>
    <row r="31" spans="1:5" ht="15">
      <c r="A31" s="197"/>
      <c r="B31" s="200"/>
      <c r="C31" s="200"/>
      <c r="D31" s="189"/>
      <c r="E31" s="189"/>
    </row>
    <row r="32" spans="1:5" ht="15" thickBot="1">
      <c r="A32" s="198"/>
      <c r="B32" s="201"/>
      <c r="C32" s="201"/>
      <c r="D32" s="191" t="s">
        <v>93</v>
      </c>
      <c r="E32" s="192" t="s">
        <v>94</v>
      </c>
    </row>
    <row r="33" spans="1:5" ht="15" thickTop="1">
      <c r="A33" s="196">
        <v>45352</v>
      </c>
      <c r="B33" s="199">
        <f>'3-2024'!$D$45/8</f>
        <v>0</v>
      </c>
      <c r="C33" s="199"/>
      <c r="D33" s="189" t="s">
        <v>91</v>
      </c>
      <c r="E33" s="189" t="s">
        <v>92</v>
      </c>
    </row>
    <row r="34" spans="1:5" ht="15">
      <c r="A34" s="197"/>
      <c r="B34" s="200"/>
      <c r="C34" s="200"/>
      <c r="D34" s="189"/>
      <c r="E34" s="189" t="s">
        <v>91</v>
      </c>
    </row>
    <row r="35" spans="1:5" ht="15">
      <c r="A35" s="197"/>
      <c r="B35" s="200"/>
      <c r="C35" s="200"/>
      <c r="D35" s="189"/>
      <c r="E35" s="189"/>
    </row>
    <row r="36" spans="1:5" ht="15" thickBot="1">
      <c r="A36" s="198"/>
      <c r="B36" s="201"/>
      <c r="C36" s="201"/>
      <c r="D36" s="191" t="s">
        <v>93</v>
      </c>
      <c r="E36" s="192" t="s">
        <v>94</v>
      </c>
    </row>
    <row r="37" spans="1:5" ht="15" thickTop="1">
      <c r="A37" s="196">
        <v>45383</v>
      </c>
      <c r="B37" s="199">
        <f>'4-2024'!$D$45/8</f>
        <v>0</v>
      </c>
      <c r="C37" s="199"/>
      <c r="D37" s="189" t="s">
        <v>91</v>
      </c>
      <c r="E37" s="189" t="s">
        <v>92</v>
      </c>
    </row>
    <row r="38" spans="1:5" ht="15">
      <c r="A38" s="197"/>
      <c r="B38" s="200"/>
      <c r="C38" s="200"/>
      <c r="D38" s="189"/>
      <c r="E38" s="189" t="s">
        <v>91</v>
      </c>
    </row>
    <row r="39" spans="1:5" ht="15">
      <c r="A39" s="197"/>
      <c r="B39" s="200"/>
      <c r="C39" s="200"/>
      <c r="D39" s="189"/>
      <c r="E39" s="189"/>
    </row>
    <row r="40" spans="1:5" ht="15" thickBot="1">
      <c r="A40" s="198"/>
      <c r="B40" s="201"/>
      <c r="C40" s="201"/>
      <c r="D40" s="191" t="s">
        <v>93</v>
      </c>
      <c r="E40" s="192" t="s">
        <v>94</v>
      </c>
    </row>
    <row r="41" spans="1:5" ht="15" thickTop="1">
      <c r="A41" s="196">
        <v>45413</v>
      </c>
      <c r="B41" s="199">
        <f>'5-2024'!$D$45/8</f>
        <v>0</v>
      </c>
      <c r="C41" s="199"/>
      <c r="D41" s="189" t="s">
        <v>91</v>
      </c>
      <c r="E41" s="189" t="s">
        <v>92</v>
      </c>
    </row>
    <row r="42" spans="1:5" ht="15">
      <c r="A42" s="197"/>
      <c r="B42" s="200"/>
      <c r="C42" s="200"/>
      <c r="D42" s="189"/>
      <c r="E42" s="189" t="s">
        <v>91</v>
      </c>
    </row>
    <row r="43" spans="1:5" ht="15">
      <c r="A43" s="197"/>
      <c r="B43" s="200"/>
      <c r="C43" s="200"/>
      <c r="D43" s="189"/>
      <c r="E43" s="189"/>
    </row>
    <row r="44" spans="1:5" ht="15" thickBot="1">
      <c r="A44" s="198"/>
      <c r="B44" s="201"/>
      <c r="C44" s="201"/>
      <c r="D44" s="191" t="s">
        <v>93</v>
      </c>
      <c r="E44" s="192" t="s">
        <v>94</v>
      </c>
    </row>
    <row r="45" spans="1:5" ht="15" thickTop="1">
      <c r="A45" s="196">
        <v>45444</v>
      </c>
      <c r="B45" s="199">
        <f>'6-2024'!$D$45/8</f>
        <v>0</v>
      </c>
      <c r="C45" s="199"/>
      <c r="D45" s="189" t="s">
        <v>91</v>
      </c>
      <c r="E45" s="189" t="s">
        <v>92</v>
      </c>
    </row>
    <row r="46" spans="1:5" ht="15">
      <c r="A46" s="197"/>
      <c r="B46" s="200"/>
      <c r="C46" s="200"/>
      <c r="D46" s="189"/>
      <c r="E46" s="189" t="s">
        <v>91</v>
      </c>
    </row>
    <row r="47" spans="1:5" ht="15">
      <c r="A47" s="197"/>
      <c r="B47" s="200"/>
      <c r="C47" s="200"/>
      <c r="D47" s="189"/>
      <c r="E47" s="189"/>
    </row>
    <row r="48" spans="1:5" ht="15" thickBot="1">
      <c r="A48" s="198"/>
      <c r="B48" s="201"/>
      <c r="C48" s="201"/>
      <c r="D48" s="191" t="s">
        <v>93</v>
      </c>
      <c r="E48" s="192" t="s">
        <v>94</v>
      </c>
    </row>
    <row r="49" spans="1:5" ht="15" thickTop="1">
      <c r="A49" s="196">
        <v>45474</v>
      </c>
      <c r="B49" s="199">
        <f>'7-2024'!$D$45/8</f>
        <v>0</v>
      </c>
      <c r="C49" s="199"/>
      <c r="D49" s="189" t="s">
        <v>91</v>
      </c>
      <c r="E49" s="189" t="s">
        <v>92</v>
      </c>
    </row>
    <row r="50" spans="1:5" ht="15">
      <c r="A50" s="197"/>
      <c r="B50" s="200"/>
      <c r="C50" s="200"/>
      <c r="D50" s="189"/>
      <c r="E50" s="189" t="s">
        <v>91</v>
      </c>
    </row>
    <row r="51" spans="1:5" ht="15">
      <c r="A51" s="197"/>
      <c r="B51" s="200"/>
      <c r="C51" s="200"/>
      <c r="D51" s="189"/>
      <c r="E51" s="189"/>
    </row>
    <row r="52" spans="1:5" ht="15" thickBot="1">
      <c r="A52" s="198"/>
      <c r="B52" s="201"/>
      <c r="C52" s="201"/>
      <c r="D52" s="191" t="s">
        <v>93</v>
      </c>
      <c r="E52" s="192" t="s">
        <v>94</v>
      </c>
    </row>
    <row r="53" spans="1:5" ht="15" thickTop="1">
      <c r="A53" s="196">
        <v>45505</v>
      </c>
      <c r="B53" s="199">
        <f>'8-2024'!$D$45/8</f>
        <v>0</v>
      </c>
      <c r="C53" s="199"/>
      <c r="D53" s="189" t="s">
        <v>91</v>
      </c>
      <c r="E53" s="189" t="s">
        <v>92</v>
      </c>
    </row>
    <row r="54" spans="1:5" ht="15">
      <c r="A54" s="197"/>
      <c r="B54" s="200"/>
      <c r="C54" s="200"/>
      <c r="D54" s="189"/>
      <c r="E54" s="189" t="s">
        <v>91</v>
      </c>
    </row>
    <row r="55" spans="1:5" ht="15">
      <c r="A55" s="197"/>
      <c r="B55" s="200"/>
      <c r="C55" s="200"/>
      <c r="D55" s="189"/>
      <c r="E55" s="189"/>
    </row>
    <row r="56" spans="1:5" ht="15" thickBot="1">
      <c r="A56" s="198"/>
      <c r="B56" s="201"/>
      <c r="C56" s="201"/>
      <c r="D56" s="191" t="s">
        <v>93</v>
      </c>
      <c r="E56" s="192" t="s">
        <v>94</v>
      </c>
    </row>
    <row r="57" spans="1:5" ht="15" thickTop="1">
      <c r="A57" s="196">
        <v>45536</v>
      </c>
      <c r="B57" s="199">
        <f>'9-2024'!$D$45/8</f>
        <v>0</v>
      </c>
      <c r="C57" s="199"/>
      <c r="D57" s="189" t="s">
        <v>91</v>
      </c>
      <c r="E57" s="189" t="s">
        <v>92</v>
      </c>
    </row>
    <row r="58" spans="1:5" ht="15">
      <c r="A58" s="197"/>
      <c r="B58" s="200"/>
      <c r="C58" s="200"/>
      <c r="D58" s="189"/>
      <c r="E58" s="189" t="s">
        <v>91</v>
      </c>
    </row>
    <row r="59" spans="1:5" ht="15">
      <c r="A59" s="197"/>
      <c r="B59" s="200"/>
      <c r="C59" s="200"/>
      <c r="D59" s="189"/>
      <c r="E59" s="189"/>
    </row>
    <row r="60" spans="1:5" ht="15" thickBot="1">
      <c r="A60" s="198"/>
      <c r="B60" s="201"/>
      <c r="C60" s="201"/>
      <c r="D60" s="191" t="s">
        <v>93</v>
      </c>
      <c r="E60" s="192" t="s">
        <v>94</v>
      </c>
    </row>
    <row r="61" spans="1:5" ht="32.25" thickBot="1" thickTop="1">
      <c r="A61" s="193" t="s">
        <v>95</v>
      </c>
      <c r="B61" s="194">
        <f>SUM(B13:B60)</f>
        <v>0</v>
      </c>
      <c r="C61" s="202"/>
      <c r="D61" s="203"/>
      <c r="E61" s="203"/>
    </row>
    <row r="62" ht="15" thickTop="1"/>
    <row r="66" spans="1:3" ht="31.5" thickBot="1">
      <c r="A66" s="193" t="s">
        <v>96</v>
      </c>
      <c r="B66" s="194">
        <f>+'total year'!C25/8</f>
        <v>0</v>
      </c>
      <c r="C66" s="177" t="s">
        <v>97</v>
      </c>
    </row>
    <row r="67" ht="15" thickTop="1"/>
  </sheetData>
  <sheetProtection password="CC3D" sheet="1"/>
  <mergeCells count="40">
    <mergeCell ref="A11:A12"/>
    <mergeCell ref="D11:D12"/>
    <mergeCell ref="E11:E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15.71093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</row>
    <row r="2" spans="1:15" ht="17.25">
      <c r="A2" s="3"/>
      <c r="B2" s="5"/>
      <c r="C2" s="5"/>
      <c r="D2" s="5"/>
      <c r="E2" s="207" t="str">
        <f>+'total year'!E2:H2</f>
        <v>10/2023-9/2024</v>
      </c>
      <c r="F2" s="207"/>
      <c r="G2" s="207"/>
      <c r="H2" s="207"/>
      <c r="I2" s="7"/>
      <c r="J2" s="7"/>
      <c r="K2" s="7"/>
      <c r="L2" s="5"/>
      <c r="M2" s="2"/>
      <c r="N2" s="2"/>
      <c r="O2" s="2"/>
    </row>
    <row r="3" spans="1:15" ht="12.75">
      <c r="A3" s="92" t="str">
        <f>+E2</f>
        <v>10/2023-9/2024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08" t="s">
        <v>51</v>
      </c>
      <c r="B4" s="110" t="str">
        <f>+'total year'!C10</f>
        <v>EU1</v>
      </c>
      <c r="C4" s="107"/>
      <c r="D4" s="107"/>
      <c r="E4" s="128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08" t="str">
        <f>+'total year'!B11</f>
        <v>Agreement No.     </v>
      </c>
      <c r="B5" s="107"/>
      <c r="C5" s="109">
        <f>+'total year'!C11</f>
        <v>0</v>
      </c>
      <c r="D5" s="107"/>
      <c r="E5" s="128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08" t="str">
        <f>+'total year'!B12</f>
        <v>Project Acronym:</v>
      </c>
      <c r="B6" s="107"/>
      <c r="C6" s="109">
        <f>+'total year'!C12</f>
        <v>0</v>
      </c>
      <c r="D6" s="107"/>
      <c r="E6" s="128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129">
        <v>45200</v>
      </c>
      <c r="C8" s="129">
        <v>45231</v>
      </c>
      <c r="D8" s="129">
        <v>45261</v>
      </c>
      <c r="E8" s="129">
        <v>45292</v>
      </c>
      <c r="F8" s="129">
        <v>45323</v>
      </c>
      <c r="G8" s="129">
        <v>45352</v>
      </c>
      <c r="H8" s="129">
        <v>45383</v>
      </c>
      <c r="I8" s="129">
        <v>45413</v>
      </c>
      <c r="J8" s="129">
        <v>45444</v>
      </c>
      <c r="K8" s="129">
        <v>45474</v>
      </c>
      <c r="L8" s="129">
        <v>45505</v>
      </c>
      <c r="M8" s="129">
        <v>45536</v>
      </c>
      <c r="N8" s="129" t="s">
        <v>56</v>
      </c>
      <c r="O8" s="2"/>
    </row>
    <row r="9" spans="1:15" ht="21">
      <c r="A9" s="2"/>
      <c r="B9" s="130" t="s">
        <v>53</v>
      </c>
      <c r="C9" s="130" t="s">
        <v>53</v>
      </c>
      <c r="D9" s="130" t="s">
        <v>53</v>
      </c>
      <c r="E9" s="130" t="s">
        <v>53</v>
      </c>
      <c r="F9" s="130" t="s">
        <v>53</v>
      </c>
      <c r="G9" s="130" t="s">
        <v>53</v>
      </c>
      <c r="H9" s="130" t="s">
        <v>53</v>
      </c>
      <c r="I9" s="130" t="s">
        <v>53</v>
      </c>
      <c r="J9" s="130" t="s">
        <v>53</v>
      </c>
      <c r="K9" s="130" t="s">
        <v>53</v>
      </c>
      <c r="L9" s="130" t="s">
        <v>53</v>
      </c>
      <c r="M9" s="130" t="s">
        <v>53</v>
      </c>
      <c r="N9" s="131"/>
      <c r="O9" s="2"/>
    </row>
    <row r="10" spans="1:15" ht="12.75">
      <c r="A10" s="132" t="s">
        <v>57</v>
      </c>
      <c r="B10" s="133">
        <f>+'10-2023'!$C$45</f>
        <v>0</v>
      </c>
      <c r="C10" s="133">
        <f>+'11-2023'!$C$45</f>
        <v>0</v>
      </c>
      <c r="D10" s="133">
        <f>+'12-2023'!$C$45</f>
        <v>0</v>
      </c>
      <c r="E10" s="133">
        <f>+'1-2024'!$C$45</f>
        <v>0</v>
      </c>
      <c r="F10" s="133">
        <f>+'2-2024'!$C$45</f>
        <v>0</v>
      </c>
      <c r="G10" s="133">
        <f>+'3-2024'!$C$45</f>
        <v>0</v>
      </c>
      <c r="H10" s="133">
        <f>+'4-2024'!$C$45</f>
        <v>0</v>
      </c>
      <c r="I10" s="133">
        <f>+'5-2024'!$C$45</f>
        <v>0</v>
      </c>
      <c r="J10" s="133">
        <f>+'6-2024'!$C$45</f>
        <v>0</v>
      </c>
      <c r="K10" s="133">
        <f>+'7-2024'!$C$45</f>
        <v>0</v>
      </c>
      <c r="L10" s="133">
        <f>+'8-2024'!$C$45</f>
        <v>0</v>
      </c>
      <c r="M10" s="133">
        <f>+'9-2024'!$C$45</f>
        <v>0</v>
      </c>
      <c r="N10" s="133">
        <f>SUM(B10:M10)</f>
        <v>0</v>
      </c>
      <c r="O10" s="2"/>
    </row>
    <row r="11" spans="1:15" ht="12.75">
      <c r="A11" s="134" t="s">
        <v>52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4"/>
      <c r="O11" s="2"/>
    </row>
    <row r="12" spans="1:15" ht="12.75">
      <c r="A12" s="134">
        <v>1</v>
      </c>
      <c r="B12" s="136">
        <f>SUMIF('10-2023'!$D$14:$D$44,$A12,'10-2023'!$C$14:$C$44)</f>
        <v>0</v>
      </c>
      <c r="C12" s="136">
        <f>SUMIF('11-2023'!$D$14:$D$44,$A12,'11-2023'!$C$14:$C$44)</f>
        <v>0</v>
      </c>
      <c r="D12" s="136">
        <f>SUMIF('12-2023'!$D$14:$D$44,$A12,'12-2023'!$C$14:$C$44)</f>
        <v>0</v>
      </c>
      <c r="E12" s="136">
        <f>SUMIF('1-2024'!$D$14:$D$44,$A12,'1-2024'!$C$14:$C$44)</f>
        <v>0</v>
      </c>
      <c r="F12" s="136">
        <f>SUMIF('2-2024'!$D$14:$D$44,$A12,'2-2024'!$C$14:$C$44)</f>
        <v>0</v>
      </c>
      <c r="G12" s="136">
        <f>SUMIF('3-2024'!$D$14:$D$44,$A12,'3-2024'!$C$14:$C$44)</f>
        <v>0</v>
      </c>
      <c r="H12" s="136">
        <f>SUMIF('4-2024'!$D$14:$D$44,$A12,'4-2024'!$C$14:$C$44)</f>
        <v>0</v>
      </c>
      <c r="I12" s="136">
        <f>SUMIF('5-2024'!$D$14:$D$44,$A12,'5-2024'!$C$14:$C$44)</f>
        <v>0</v>
      </c>
      <c r="J12" s="136">
        <f>SUMIF('6-2024'!$D$14:$D$44,$A12,'6-2024'!$C$14:$C$44)</f>
        <v>0</v>
      </c>
      <c r="K12" s="136">
        <f>SUMIF('7-2024'!$D$14:$D$44,$A12,'7-2024'!$C$14:$C$44)</f>
        <v>0</v>
      </c>
      <c r="L12" s="136">
        <f>SUMIF('8-2024'!$D$14:$D$44,$A12,'8-2024'!$C$14:$C$44)</f>
        <v>0</v>
      </c>
      <c r="M12" s="136">
        <f>SUMIF('9-2024'!$D$14:$D$44,$A12,'9-2024'!$C$14:$C$44)</f>
        <v>0</v>
      </c>
      <c r="N12" s="137">
        <f>SUM(B12:M12)</f>
        <v>0</v>
      </c>
      <c r="O12" s="2"/>
    </row>
    <row r="13" spans="1:15" ht="12.75">
      <c r="A13" s="134">
        <v>2</v>
      </c>
      <c r="B13" s="136">
        <f>SUMIF('10-2023'!$D$14:$D$44,$A13,'10-2023'!$C$14:$C$44)</f>
        <v>0</v>
      </c>
      <c r="C13" s="136">
        <f>SUMIF('11-2023'!$D$14:$D$44,$A13,'11-2023'!$C$14:$C$44)</f>
        <v>0</v>
      </c>
      <c r="D13" s="136">
        <f>SUMIF('12-2023'!$D$14:$D$44,$A13,'12-2023'!$C$14:$C$44)</f>
        <v>0</v>
      </c>
      <c r="E13" s="136">
        <f>SUMIF('1-2024'!$D$14:$D$44,$A13,'1-2024'!$C$14:$C$44)</f>
        <v>0</v>
      </c>
      <c r="F13" s="136">
        <f>SUMIF('2-2024'!$D$14:$D$44,$A13,'2-2024'!$C$14:$C$44)</f>
        <v>0</v>
      </c>
      <c r="G13" s="136">
        <f>SUMIF('3-2024'!$D$14:$D$44,$A13,'3-2024'!$C$14:$C$44)</f>
        <v>0</v>
      </c>
      <c r="H13" s="136">
        <f>SUMIF('4-2024'!$D$14:$D$44,$A13,'4-2024'!$C$14:$C$44)</f>
        <v>0</v>
      </c>
      <c r="I13" s="136">
        <f>SUMIF('5-2024'!$D$14:$D$44,$A13,'5-2024'!$C$14:$C$44)</f>
        <v>0</v>
      </c>
      <c r="J13" s="136">
        <f>SUMIF('6-2024'!$D$14:$D$44,$A13,'6-2024'!$C$14:$C$44)</f>
        <v>0</v>
      </c>
      <c r="K13" s="136">
        <f>SUMIF('7-2024'!$D$14:$D$44,$A13,'7-2024'!$C$14:$C$44)</f>
        <v>0</v>
      </c>
      <c r="L13" s="136">
        <f>SUMIF('8-2024'!$D$14:$D$44,$A13,'8-2024'!$C$14:$C$44)</f>
        <v>0</v>
      </c>
      <c r="M13" s="136">
        <f>SUMIF('9-2024'!$D$14:$D$44,$A13,'9-2024'!$C$14:$C$44)</f>
        <v>0</v>
      </c>
      <c r="N13" s="137">
        <f aca="true" t="shared" si="0" ref="N13:N23">SUM(B13:M13)</f>
        <v>0</v>
      </c>
      <c r="O13" s="2"/>
    </row>
    <row r="14" spans="1:15" ht="12.75">
      <c r="A14" s="134">
        <v>3</v>
      </c>
      <c r="B14" s="136">
        <f>SUMIF('10-2023'!$D$14:$D$44,$A14,'10-2023'!$C$14:$C$44)</f>
        <v>0</v>
      </c>
      <c r="C14" s="136">
        <f>SUMIF('11-2023'!$D$14:$D$44,$A14,'11-2023'!$C$14:$C$44)</f>
        <v>0</v>
      </c>
      <c r="D14" s="136">
        <f>SUMIF('12-2023'!$D$14:$D$44,$A14,'12-2023'!$C$14:$C$44)</f>
        <v>0</v>
      </c>
      <c r="E14" s="136">
        <f>SUMIF('1-2024'!$D$14:$D$44,$A14,'1-2024'!$C$14:$C$44)</f>
        <v>0</v>
      </c>
      <c r="F14" s="136">
        <f>SUMIF('2-2024'!$D$14:$D$44,$A14,'2-2024'!$C$14:$C$44)</f>
        <v>0</v>
      </c>
      <c r="G14" s="136">
        <f>SUMIF('3-2024'!$D$14:$D$44,$A14,'3-2024'!$C$14:$C$44)</f>
        <v>0</v>
      </c>
      <c r="H14" s="136">
        <f>SUMIF('4-2024'!$D$14:$D$44,$A14,'4-2024'!$C$14:$C$44)</f>
        <v>0</v>
      </c>
      <c r="I14" s="136">
        <f>SUMIF('5-2024'!$D$14:$D$44,$A14,'5-2024'!$C$14:$C$44)</f>
        <v>0</v>
      </c>
      <c r="J14" s="136">
        <f>SUMIF('6-2024'!$D$14:$D$44,$A14,'6-2024'!$C$14:$C$44)</f>
        <v>0</v>
      </c>
      <c r="K14" s="136">
        <f>SUMIF('7-2024'!$D$14:$D$44,$A14,'7-2024'!$C$14:$C$44)</f>
        <v>0</v>
      </c>
      <c r="L14" s="136">
        <f>SUMIF('8-2024'!$D$14:$D$44,$A14,'8-2024'!$C$14:$C$44)</f>
        <v>0</v>
      </c>
      <c r="M14" s="136">
        <f>SUMIF('9-2024'!$D$14:$D$44,$A14,'9-2024'!$C$14:$C$44)</f>
        <v>0</v>
      </c>
      <c r="N14" s="137">
        <f t="shared" si="0"/>
        <v>0</v>
      </c>
      <c r="O14" s="2"/>
    </row>
    <row r="15" spans="1:15" ht="12.75">
      <c r="A15" s="134">
        <v>4</v>
      </c>
      <c r="B15" s="136">
        <f>SUMIF('10-2023'!$D$14:$D$44,$A15,'10-2023'!$C$14:$C$44)</f>
        <v>0</v>
      </c>
      <c r="C15" s="136">
        <f>SUMIF('11-2023'!$D$14:$D$44,$A15,'11-2023'!$C$14:$C$44)</f>
        <v>0</v>
      </c>
      <c r="D15" s="136">
        <f>SUMIF('12-2023'!$D$14:$D$44,$A15,'12-2023'!$C$14:$C$44)</f>
        <v>0</v>
      </c>
      <c r="E15" s="136">
        <f>SUMIF('1-2024'!$D$14:$D$44,$A15,'1-2024'!$C$14:$C$44)</f>
        <v>0</v>
      </c>
      <c r="F15" s="136">
        <f>SUMIF('2-2024'!$D$14:$D$44,$A15,'2-2024'!$C$14:$C$44)</f>
        <v>0</v>
      </c>
      <c r="G15" s="136">
        <f>SUMIF('3-2024'!$D$14:$D$44,$A15,'3-2024'!$C$14:$C$44)</f>
        <v>0</v>
      </c>
      <c r="H15" s="136">
        <f>SUMIF('4-2024'!$D$14:$D$44,$A15,'4-2024'!$C$14:$C$44)</f>
        <v>0</v>
      </c>
      <c r="I15" s="136">
        <f>SUMIF('5-2024'!$D$14:$D$44,$A15,'5-2024'!$C$14:$C$44)</f>
        <v>0</v>
      </c>
      <c r="J15" s="136">
        <f>SUMIF('6-2024'!$D$14:$D$44,$A15,'6-2024'!$C$14:$C$44)</f>
        <v>0</v>
      </c>
      <c r="K15" s="136">
        <f>SUMIF('7-2024'!$D$14:$D$44,$A15,'7-2024'!$C$14:$C$44)</f>
        <v>0</v>
      </c>
      <c r="L15" s="136">
        <f>SUMIF('8-2024'!$D$14:$D$44,$A15,'8-2024'!$C$14:$C$44)</f>
        <v>0</v>
      </c>
      <c r="M15" s="136">
        <f>SUMIF('9-2024'!$D$14:$D$44,$A15,'9-2024'!$C$14:$C$44)</f>
        <v>0</v>
      </c>
      <c r="N15" s="137">
        <f t="shared" si="0"/>
        <v>0</v>
      </c>
      <c r="O15" s="2"/>
    </row>
    <row r="16" spans="1:15" ht="12.75">
      <c r="A16" s="134">
        <v>5</v>
      </c>
      <c r="B16" s="136">
        <f>SUMIF('10-2023'!$D$14:$D$44,$A16,'10-2023'!$C$14:$C$44)</f>
        <v>0</v>
      </c>
      <c r="C16" s="136">
        <f>SUMIF('11-2023'!$D$14:$D$44,$A16,'11-2023'!$C$14:$C$44)</f>
        <v>0</v>
      </c>
      <c r="D16" s="136">
        <f>SUMIF('12-2023'!$D$14:$D$44,$A16,'12-2023'!$C$14:$C$44)</f>
        <v>0</v>
      </c>
      <c r="E16" s="136">
        <f>SUMIF('1-2024'!$D$14:$D$44,$A16,'1-2024'!$C$14:$C$44)</f>
        <v>0</v>
      </c>
      <c r="F16" s="136">
        <f>SUMIF('2-2024'!$D$14:$D$44,$A16,'2-2024'!$C$14:$C$44)</f>
        <v>0</v>
      </c>
      <c r="G16" s="136">
        <f>SUMIF('3-2024'!$D$14:$D$44,$A16,'3-2024'!$C$14:$C$44)</f>
        <v>0</v>
      </c>
      <c r="H16" s="136">
        <f>SUMIF('4-2024'!$D$14:$D$44,$A16,'4-2024'!$C$14:$C$44)</f>
        <v>0</v>
      </c>
      <c r="I16" s="136">
        <f>SUMIF('5-2024'!$D$14:$D$44,$A16,'5-2024'!$C$14:$C$44)</f>
        <v>0</v>
      </c>
      <c r="J16" s="136">
        <f>SUMIF('6-2024'!$D$14:$D$44,$A16,'6-2024'!$C$14:$C$44)</f>
        <v>0</v>
      </c>
      <c r="K16" s="136">
        <f>SUMIF('7-2024'!$D$14:$D$44,$A16,'7-2024'!$C$14:$C$44)</f>
        <v>0</v>
      </c>
      <c r="L16" s="136">
        <f>SUMIF('8-2024'!$D$14:$D$44,$A16,'8-2024'!$C$14:$C$44)</f>
        <v>0</v>
      </c>
      <c r="M16" s="136">
        <f>SUMIF('9-2024'!$D$14:$D$44,$A16,'9-2024'!$C$14:$C$44)</f>
        <v>0</v>
      </c>
      <c r="N16" s="137">
        <f t="shared" si="0"/>
        <v>0</v>
      </c>
      <c r="O16" s="2"/>
    </row>
    <row r="17" spans="1:15" ht="12.75">
      <c r="A17" s="134">
        <v>6</v>
      </c>
      <c r="B17" s="136">
        <f>SUMIF('10-2023'!$D$14:$D$44,$A17,'10-2023'!$C$14:$C$44)</f>
        <v>0</v>
      </c>
      <c r="C17" s="136">
        <f>SUMIF('11-2023'!$D$14:$D$44,$A17,'11-2023'!$C$14:$C$44)</f>
        <v>0</v>
      </c>
      <c r="D17" s="136">
        <f>SUMIF('12-2023'!$D$14:$D$44,$A17,'12-2023'!$C$14:$C$44)</f>
        <v>0</v>
      </c>
      <c r="E17" s="136">
        <f>SUMIF('1-2024'!$D$14:$D$44,$A17,'1-2024'!$C$14:$C$44)</f>
        <v>0</v>
      </c>
      <c r="F17" s="136">
        <f>SUMIF('2-2024'!$D$14:$D$44,$A17,'2-2024'!$C$14:$C$44)</f>
        <v>0</v>
      </c>
      <c r="G17" s="136">
        <f>SUMIF('3-2024'!$D$14:$D$44,$A17,'3-2024'!$C$14:$C$44)</f>
        <v>0</v>
      </c>
      <c r="H17" s="136">
        <f>SUMIF('4-2024'!$D$14:$D$44,$A17,'4-2024'!$C$14:$C$44)</f>
        <v>0</v>
      </c>
      <c r="I17" s="136">
        <f>SUMIF('5-2024'!$D$14:$D$44,$A17,'5-2024'!$C$14:$C$44)</f>
        <v>0</v>
      </c>
      <c r="J17" s="136">
        <f>SUMIF('6-2024'!$D$14:$D$44,$A17,'6-2024'!$C$14:$C$44)</f>
        <v>0</v>
      </c>
      <c r="K17" s="136">
        <f>SUMIF('7-2024'!$D$14:$D$44,$A17,'7-2024'!$C$14:$C$44)</f>
        <v>0</v>
      </c>
      <c r="L17" s="136">
        <f>SUMIF('8-2024'!$D$14:$D$44,$A17,'8-2024'!$C$14:$C$44)</f>
        <v>0</v>
      </c>
      <c r="M17" s="136">
        <f>SUMIF('9-2024'!$D$14:$D$44,$A17,'9-2024'!$C$14:$C$44)</f>
        <v>0</v>
      </c>
      <c r="N17" s="137">
        <f t="shared" si="0"/>
        <v>0</v>
      </c>
      <c r="O17" s="2"/>
    </row>
    <row r="18" spans="1:15" ht="12.75">
      <c r="A18" s="134">
        <v>7</v>
      </c>
      <c r="B18" s="136">
        <f>SUMIF('10-2023'!$D$14:$D$44,$A18,'10-2023'!$C$14:$C$44)</f>
        <v>0</v>
      </c>
      <c r="C18" s="136">
        <f>SUMIF('11-2023'!$D$14:$D$44,$A18,'11-2023'!$C$14:$C$44)</f>
        <v>0</v>
      </c>
      <c r="D18" s="136">
        <f>SUMIF('12-2023'!$D$14:$D$44,$A18,'12-2023'!$C$14:$C$44)</f>
        <v>0</v>
      </c>
      <c r="E18" s="136">
        <f>SUMIF('1-2024'!$D$14:$D$44,$A18,'1-2024'!$C$14:$C$44)</f>
        <v>0</v>
      </c>
      <c r="F18" s="136">
        <f>SUMIF('2-2024'!$D$14:$D$44,$A18,'2-2024'!$C$14:$C$44)</f>
        <v>0</v>
      </c>
      <c r="G18" s="136">
        <f>SUMIF('3-2024'!$D$14:$D$44,$A18,'3-2024'!$C$14:$C$44)</f>
        <v>0</v>
      </c>
      <c r="H18" s="136">
        <f>SUMIF('4-2024'!$D$14:$D$44,$A18,'4-2024'!$C$14:$C$44)</f>
        <v>0</v>
      </c>
      <c r="I18" s="136">
        <f>SUMIF('5-2024'!$D$14:$D$44,$A18,'5-2024'!$C$14:$C$44)</f>
        <v>0</v>
      </c>
      <c r="J18" s="136">
        <f>SUMIF('6-2024'!$D$14:$D$44,$A18,'6-2024'!$C$14:$C$44)</f>
        <v>0</v>
      </c>
      <c r="K18" s="136">
        <f>SUMIF('7-2024'!$D$14:$D$44,$A18,'7-2024'!$C$14:$C$44)</f>
        <v>0</v>
      </c>
      <c r="L18" s="136">
        <f>SUMIF('8-2024'!$D$14:$D$44,$A18,'8-2024'!$C$14:$C$44)</f>
        <v>0</v>
      </c>
      <c r="M18" s="136">
        <f>SUMIF('9-2024'!$D$14:$D$44,$A18,'9-2024'!$C$14:$C$44)</f>
        <v>0</v>
      </c>
      <c r="N18" s="137">
        <f>SUM(B18:M18)</f>
        <v>0</v>
      </c>
      <c r="O18" s="2"/>
    </row>
    <row r="19" spans="1:15" ht="12.75">
      <c r="A19" s="134">
        <v>8</v>
      </c>
      <c r="B19" s="136">
        <f>SUMIF('10-2023'!$D$14:$D$44,$A19,'10-2023'!$C$14:$C$44)</f>
        <v>0</v>
      </c>
      <c r="C19" s="136">
        <f>SUMIF('11-2023'!$D$14:$D$44,$A19,'11-2023'!$C$14:$C$44)</f>
        <v>0</v>
      </c>
      <c r="D19" s="136">
        <f>SUMIF('12-2023'!$D$14:$D$44,$A19,'12-2023'!$C$14:$C$44)</f>
        <v>0</v>
      </c>
      <c r="E19" s="136">
        <f>SUMIF('1-2024'!$D$14:$D$44,$A19,'1-2024'!$C$14:$C$44)</f>
        <v>0</v>
      </c>
      <c r="F19" s="136">
        <f>SUMIF('2-2024'!$D$14:$D$44,$A19,'2-2024'!$C$14:$C$44)</f>
        <v>0</v>
      </c>
      <c r="G19" s="136">
        <f>SUMIF('3-2024'!$D$14:$D$44,$A19,'3-2024'!$C$14:$C$44)</f>
        <v>0</v>
      </c>
      <c r="H19" s="136">
        <f>SUMIF('4-2024'!$D$14:$D$44,$A19,'4-2024'!$C$14:$C$44)</f>
        <v>0</v>
      </c>
      <c r="I19" s="136">
        <f>SUMIF('5-2024'!$D$14:$D$44,$A19,'5-2024'!$C$14:$C$44)</f>
        <v>0</v>
      </c>
      <c r="J19" s="136">
        <f>SUMIF('6-2024'!$D$14:$D$44,$A19,'6-2024'!$C$14:$C$44)</f>
        <v>0</v>
      </c>
      <c r="K19" s="136">
        <f>SUMIF('7-2024'!$D$14:$D$44,$A19,'7-2024'!$C$14:$C$44)</f>
        <v>0</v>
      </c>
      <c r="L19" s="136">
        <f>SUMIF('8-2024'!$D$14:$D$44,$A19,'8-2024'!$C$14:$C$44)</f>
        <v>0</v>
      </c>
      <c r="M19" s="136">
        <f>SUMIF('9-2024'!$D$14:$D$44,$A19,'9-2024'!$C$14:$C$44)</f>
        <v>0</v>
      </c>
      <c r="N19" s="137">
        <f t="shared" si="0"/>
        <v>0</v>
      </c>
      <c r="O19" s="2"/>
    </row>
    <row r="20" spans="1:15" ht="12.75">
      <c r="A20" s="134">
        <v>9</v>
      </c>
      <c r="B20" s="136">
        <f>SUMIF('10-2023'!$D$14:$D$44,$A20,'10-2023'!$C$14:$C$44)</f>
        <v>0</v>
      </c>
      <c r="C20" s="136">
        <f>SUMIF('11-2023'!$D$14:$D$44,$A20,'11-2023'!$C$14:$C$44)</f>
        <v>0</v>
      </c>
      <c r="D20" s="136">
        <f>SUMIF('12-2023'!$D$14:$D$44,$A20,'12-2023'!$C$14:$C$44)</f>
        <v>0</v>
      </c>
      <c r="E20" s="136">
        <f>SUMIF('1-2024'!$D$14:$D$44,$A20,'1-2024'!$C$14:$C$44)</f>
        <v>0</v>
      </c>
      <c r="F20" s="136">
        <f>SUMIF('2-2024'!$D$14:$D$44,$A20,'2-2024'!$C$14:$C$44)</f>
        <v>0</v>
      </c>
      <c r="G20" s="136">
        <f>SUMIF('3-2024'!$D$14:$D$44,$A20,'3-2024'!$C$14:$C$44)</f>
        <v>0</v>
      </c>
      <c r="H20" s="136">
        <f>SUMIF('4-2024'!$D$14:$D$44,$A20,'4-2024'!$C$14:$C$44)</f>
        <v>0</v>
      </c>
      <c r="I20" s="136">
        <f>SUMIF('5-2024'!$D$14:$D$44,$A20,'5-2024'!$C$14:$C$44)</f>
        <v>0</v>
      </c>
      <c r="J20" s="136">
        <f>SUMIF('6-2024'!$D$14:$D$44,$A20,'6-2024'!$C$14:$C$44)</f>
        <v>0</v>
      </c>
      <c r="K20" s="136">
        <f>SUMIF('7-2024'!$D$14:$D$44,$A20,'7-2024'!$C$14:$C$44)</f>
        <v>0</v>
      </c>
      <c r="L20" s="136">
        <f>SUMIF('8-2024'!$D$14:$D$44,$A20,'8-2024'!$C$14:$C$44)</f>
        <v>0</v>
      </c>
      <c r="M20" s="136">
        <f>SUMIF('9-2024'!$D$14:$D$44,$A20,'9-2024'!$C$14:$C$44)</f>
        <v>0</v>
      </c>
      <c r="N20" s="137">
        <f t="shared" si="0"/>
        <v>0</v>
      </c>
      <c r="O20" s="2"/>
    </row>
    <row r="21" spans="1:15" ht="12.75">
      <c r="A21" s="134">
        <v>10</v>
      </c>
      <c r="B21" s="136">
        <f>SUMIF('10-2023'!$D$14:$D$44,$A21,'10-2023'!$C$14:$C$44)</f>
        <v>0</v>
      </c>
      <c r="C21" s="136">
        <f>SUMIF('11-2023'!$D$14:$D$44,$A21,'11-2023'!$C$14:$C$44)</f>
        <v>0</v>
      </c>
      <c r="D21" s="136">
        <f>SUMIF('12-2023'!$D$14:$D$44,$A21,'12-2023'!$C$14:$C$44)</f>
        <v>0</v>
      </c>
      <c r="E21" s="136">
        <f>SUMIF('1-2024'!$D$14:$D$44,$A21,'1-2024'!$C$14:$C$44)</f>
        <v>0</v>
      </c>
      <c r="F21" s="136">
        <f>SUMIF('2-2024'!$D$14:$D$44,$A21,'2-2024'!$C$14:$C$44)</f>
        <v>0</v>
      </c>
      <c r="G21" s="136">
        <f>SUMIF('3-2024'!$D$14:$D$44,$A21,'3-2024'!$C$14:$C$44)</f>
        <v>0</v>
      </c>
      <c r="H21" s="136">
        <f>SUMIF('4-2024'!$D$14:$D$44,$A21,'4-2024'!$C$14:$C$44)</f>
        <v>0</v>
      </c>
      <c r="I21" s="136">
        <f>SUMIF('5-2024'!$D$14:$D$44,$A21,'5-2024'!$C$14:$C$44)</f>
        <v>0</v>
      </c>
      <c r="J21" s="136">
        <f>SUMIF('6-2024'!$D$14:$D$44,$A21,'6-2024'!$C$14:$C$44)</f>
        <v>0</v>
      </c>
      <c r="K21" s="136">
        <f>SUMIF('7-2024'!$D$14:$D$44,$A21,'7-2024'!$C$14:$C$44)</f>
        <v>0</v>
      </c>
      <c r="L21" s="136">
        <f>SUMIF('8-2024'!$D$14:$D$44,$A21,'8-2024'!$C$14:$C$44)</f>
        <v>0</v>
      </c>
      <c r="M21" s="136">
        <f>SUMIF('9-2024'!$D$14:$D$44,$A21,'9-2024'!$C$14:$C$44)</f>
        <v>0</v>
      </c>
      <c r="N21" s="137">
        <f t="shared" si="0"/>
        <v>0</v>
      </c>
      <c r="O21" s="2"/>
    </row>
    <row r="22" spans="1:15" ht="12.75">
      <c r="A22" s="134">
        <v>11</v>
      </c>
      <c r="B22" s="136">
        <f>SUMIF('10-2023'!$D$14:$D$44,$A22,'10-2023'!$C$14:$C$44)</f>
        <v>0</v>
      </c>
      <c r="C22" s="136">
        <f>SUMIF('11-2023'!$D$14:$D$44,$A22,'11-2023'!$C$14:$C$44)</f>
        <v>0</v>
      </c>
      <c r="D22" s="136">
        <f>SUMIF('12-2023'!$D$14:$D$44,$A22,'12-2023'!$C$14:$C$44)</f>
        <v>0</v>
      </c>
      <c r="E22" s="136">
        <f>SUMIF('1-2024'!$D$14:$D$44,$A22,'1-2024'!$C$14:$C$44)</f>
        <v>0</v>
      </c>
      <c r="F22" s="136">
        <f>SUMIF('2-2024'!$D$14:$D$44,$A22,'2-2024'!$C$14:$C$44)</f>
        <v>0</v>
      </c>
      <c r="G22" s="136">
        <f>SUMIF('3-2024'!$D$14:$D$44,$A22,'3-2024'!$C$14:$C$44)</f>
        <v>0</v>
      </c>
      <c r="H22" s="136">
        <f>SUMIF('4-2024'!$D$14:$D$44,$A22,'4-2024'!$C$14:$C$44)</f>
        <v>0</v>
      </c>
      <c r="I22" s="136">
        <f>SUMIF('5-2024'!$D$14:$D$44,$A22,'5-2024'!$C$14:$C$44)</f>
        <v>0</v>
      </c>
      <c r="J22" s="136">
        <f>SUMIF('6-2024'!$D$14:$D$44,$A22,'6-2024'!$C$14:$C$44)</f>
        <v>0</v>
      </c>
      <c r="K22" s="136">
        <f>SUMIF('7-2024'!$D$14:$D$44,$A22,'7-2024'!$C$14:$C$44)</f>
        <v>0</v>
      </c>
      <c r="L22" s="136">
        <f>SUMIF('8-2024'!$D$14:$D$44,$A22,'8-2024'!$C$14:$C$44)</f>
        <v>0</v>
      </c>
      <c r="M22" s="136">
        <f>SUMIF('9-2024'!$D$14:$D$44,$A22,'9-2024'!$C$14:$C$44)</f>
        <v>0</v>
      </c>
      <c r="N22" s="137">
        <f t="shared" si="0"/>
        <v>0</v>
      </c>
      <c r="O22" s="2"/>
    </row>
    <row r="23" spans="1:15" ht="12.75">
      <c r="A23" s="134">
        <v>12</v>
      </c>
      <c r="B23" s="136">
        <f>SUMIF('10-2023'!$D$14:$D$44,$A23,'10-2023'!$C$14:$C$44)</f>
        <v>0</v>
      </c>
      <c r="C23" s="136">
        <f>SUMIF('11-2023'!$D$14:$D$44,$A23,'11-2023'!$C$14:$C$44)</f>
        <v>0</v>
      </c>
      <c r="D23" s="136">
        <f>SUMIF('12-2023'!$D$14:$D$44,$A23,'12-2023'!$C$14:$C$44)</f>
        <v>0</v>
      </c>
      <c r="E23" s="136">
        <f>SUMIF('1-2024'!$D$14:$D$44,$A23,'1-2024'!$C$14:$C$44)</f>
        <v>0</v>
      </c>
      <c r="F23" s="136">
        <f>SUMIF('2-2024'!$D$14:$D$44,$A23,'2-2024'!$C$14:$C$44)</f>
        <v>0</v>
      </c>
      <c r="G23" s="136">
        <f>SUMIF('3-2024'!$D$14:$D$44,$A23,'3-2024'!$C$14:$C$44)</f>
        <v>0</v>
      </c>
      <c r="H23" s="136">
        <f>SUMIF('4-2024'!$D$14:$D$44,$A23,'4-2024'!$C$14:$C$44)</f>
        <v>0</v>
      </c>
      <c r="I23" s="136">
        <f>SUMIF('5-2024'!$D$14:$D$44,$A23,'5-2024'!$C$14:$C$44)</f>
        <v>0</v>
      </c>
      <c r="J23" s="136">
        <f>SUMIF('6-2024'!$D$14:$D$44,$A23,'6-2024'!$C$14:$C$44)</f>
        <v>0</v>
      </c>
      <c r="K23" s="136">
        <f>SUMIF('7-2024'!$D$14:$D$44,$A23,'7-2024'!$C$14:$C$44)</f>
        <v>0</v>
      </c>
      <c r="L23" s="136">
        <f>SUMIF('8-2024'!$D$14:$D$44,$A23,'8-2024'!$C$14:$C$44)</f>
        <v>0</v>
      </c>
      <c r="M23" s="136">
        <f>SUMIF('9-2024'!$D$14:$D$44,$A23,'9-2024'!$C$14:$C$44)</f>
        <v>0</v>
      </c>
      <c r="N23" s="137">
        <f t="shared" si="0"/>
        <v>0</v>
      </c>
      <c r="O23" s="2"/>
    </row>
    <row r="24" spans="1:15" ht="12.75">
      <c r="A24" s="132" t="s">
        <v>54</v>
      </c>
      <c r="B24" s="138">
        <f>SUM(B12:B23)</f>
        <v>0</v>
      </c>
      <c r="C24" s="138">
        <f>SUM(C12:C23)</f>
        <v>0</v>
      </c>
      <c r="D24" s="138">
        <f aca="true" t="shared" si="1" ref="D24:M24">SUM(D12:D23)</f>
        <v>0</v>
      </c>
      <c r="E24" s="138">
        <f t="shared" si="1"/>
        <v>0</v>
      </c>
      <c r="F24" s="138">
        <f t="shared" si="1"/>
        <v>0</v>
      </c>
      <c r="G24" s="138">
        <f t="shared" si="1"/>
        <v>0</v>
      </c>
      <c r="H24" s="138">
        <f t="shared" si="1"/>
        <v>0</v>
      </c>
      <c r="I24" s="138">
        <f t="shared" si="1"/>
        <v>0</v>
      </c>
      <c r="J24" s="138">
        <f t="shared" si="1"/>
        <v>0</v>
      </c>
      <c r="K24" s="138">
        <f t="shared" si="1"/>
        <v>0</v>
      </c>
      <c r="L24" s="138">
        <f t="shared" si="1"/>
        <v>0</v>
      </c>
      <c r="M24" s="138">
        <f t="shared" si="1"/>
        <v>0</v>
      </c>
      <c r="N24" s="138">
        <f>SUM(N12:N23)</f>
        <v>0</v>
      </c>
      <c r="O24" s="2"/>
    </row>
    <row r="25" spans="1:15" ht="12.75">
      <c r="A25" s="2"/>
      <c r="B25" s="9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9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82" t="s">
        <v>14</v>
      </c>
      <c r="B29" s="81"/>
      <c r="C29" s="77"/>
      <c r="D29" s="81"/>
      <c r="E29" s="77"/>
      <c r="F29" s="84"/>
      <c r="G29" s="84"/>
      <c r="H29" s="84"/>
      <c r="I29" s="81"/>
      <c r="J29" s="81"/>
      <c r="K29" s="81"/>
      <c r="L29" s="81"/>
      <c r="M29" s="84"/>
      <c r="N29" s="2"/>
      <c r="O29" s="2"/>
    </row>
    <row r="30" spans="1:15" ht="12.75">
      <c r="A30" s="86" t="s">
        <v>59</v>
      </c>
      <c r="B30" s="81"/>
      <c r="C30" s="77"/>
      <c r="D30" s="81"/>
      <c r="E30" s="77"/>
      <c r="F30" s="84"/>
      <c r="G30" s="84"/>
      <c r="H30" s="84"/>
      <c r="I30" s="81"/>
      <c r="J30" s="81"/>
      <c r="K30" s="81"/>
      <c r="L30" s="81"/>
      <c r="M30" s="84"/>
      <c r="N30" s="2"/>
      <c r="O30" s="2"/>
    </row>
    <row r="31" spans="1:15" ht="12.75">
      <c r="A31" s="208" t="s">
        <v>47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"/>
      <c r="O31" s="2"/>
    </row>
    <row r="32" spans="1:15" ht="12.75">
      <c r="A32" s="86" t="s">
        <v>12</v>
      </c>
      <c r="B32" s="206"/>
      <c r="C32" s="206"/>
      <c r="D32" s="206"/>
      <c r="E32" s="139"/>
      <c r="F32" s="84"/>
      <c r="G32" s="84"/>
      <c r="H32" s="84"/>
      <c r="I32" s="77" t="s">
        <v>13</v>
      </c>
      <c r="J32" s="95"/>
      <c r="K32" s="77"/>
      <c r="L32" s="140"/>
      <c r="M32" s="84"/>
      <c r="N32" s="2"/>
      <c r="O32" s="2"/>
    </row>
    <row r="33" spans="1:15" ht="12.75">
      <c r="A33" s="89"/>
      <c r="B33" s="81"/>
      <c r="C33" s="77"/>
      <c r="D33" s="81"/>
      <c r="E33" s="77"/>
      <c r="F33" s="84"/>
      <c r="G33" s="84"/>
      <c r="H33" s="84"/>
      <c r="I33" s="81"/>
      <c r="J33" s="81"/>
      <c r="K33" s="81"/>
      <c r="L33" s="81"/>
      <c r="M33" s="84"/>
      <c r="N33" s="2"/>
      <c r="O33" s="2"/>
    </row>
    <row r="34" spans="1:15" ht="12.75">
      <c r="A34" s="86" t="s">
        <v>1</v>
      </c>
      <c r="B34" s="206"/>
      <c r="C34" s="206"/>
      <c r="D34" s="206"/>
      <c r="E34" s="139"/>
      <c r="F34" s="84"/>
      <c r="G34" s="84"/>
      <c r="H34" s="84"/>
      <c r="I34" s="77" t="s">
        <v>15</v>
      </c>
      <c r="J34" s="94"/>
      <c r="K34" s="77"/>
      <c r="L34" s="80"/>
      <c r="M34" s="84"/>
      <c r="N34" s="2"/>
      <c r="O34" s="2"/>
    </row>
    <row r="35" spans="1:15" ht="12.75">
      <c r="A35" s="2"/>
      <c r="B35" s="14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14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5" customFormat="1" ht="15">
      <c r="A37" s="143" t="s">
        <v>60</v>
      </c>
      <c r="B37" s="144">
        <f aca="true" t="shared" si="2" ref="B37:N37">+B10-B24</f>
        <v>0</v>
      </c>
      <c r="C37" s="144">
        <f t="shared" si="2"/>
        <v>0</v>
      </c>
      <c r="D37" s="144">
        <f t="shared" si="2"/>
        <v>0</v>
      </c>
      <c r="E37" s="144">
        <f t="shared" si="2"/>
        <v>0</v>
      </c>
      <c r="F37" s="144">
        <f t="shared" si="2"/>
        <v>0</v>
      </c>
      <c r="G37" s="144">
        <f t="shared" si="2"/>
        <v>0</v>
      </c>
      <c r="H37" s="144">
        <f t="shared" si="2"/>
        <v>0</v>
      </c>
      <c r="I37" s="144">
        <f t="shared" si="2"/>
        <v>0</v>
      </c>
      <c r="J37" s="144">
        <f t="shared" si="2"/>
        <v>0</v>
      </c>
      <c r="K37" s="144">
        <f t="shared" si="2"/>
        <v>0</v>
      </c>
      <c r="L37" s="144">
        <f t="shared" si="2"/>
        <v>0</v>
      </c>
      <c r="M37" s="144">
        <f t="shared" si="2"/>
        <v>0</v>
      </c>
      <c r="N37" s="144">
        <f t="shared" si="2"/>
        <v>0</v>
      </c>
      <c r="O37" s="144">
        <f>+N24-'total year'!C25</f>
        <v>0</v>
      </c>
    </row>
    <row r="38" spans="1:15" ht="12.75">
      <c r="A38" s="2"/>
      <c r="B38" s="1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1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1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2" t="str">
        <f>+A3</f>
        <v>10/2023-9/2024</v>
      </c>
      <c r="B41" s="1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08" t="s">
        <v>51</v>
      </c>
      <c r="B42" s="110" t="str">
        <f>+'total year'!D10</f>
        <v>EU2</v>
      </c>
      <c r="C42" s="107"/>
      <c r="D42" s="107"/>
      <c r="E42" s="128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108" t="str">
        <f>+A5</f>
        <v>Agreement No.     </v>
      </c>
      <c r="B43" s="107"/>
      <c r="C43" s="109">
        <f>+'total year'!D11</f>
        <v>0</v>
      </c>
      <c r="D43" s="107"/>
      <c r="E43" s="128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108" t="str">
        <f>+A6</f>
        <v>Project Acronym:</v>
      </c>
      <c r="B44" s="109"/>
      <c r="C44" s="109">
        <f>+'total year'!D12</f>
        <v>0</v>
      </c>
      <c r="D44" s="107"/>
      <c r="E44" s="128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129">
        <f>+B8</f>
        <v>45200</v>
      </c>
      <c r="C46" s="129">
        <f aca="true" t="shared" si="3" ref="C46:M46">+C8</f>
        <v>45231</v>
      </c>
      <c r="D46" s="129">
        <f t="shared" si="3"/>
        <v>45261</v>
      </c>
      <c r="E46" s="129">
        <f t="shared" si="3"/>
        <v>45292</v>
      </c>
      <c r="F46" s="129">
        <f t="shared" si="3"/>
        <v>45323</v>
      </c>
      <c r="G46" s="129">
        <f t="shared" si="3"/>
        <v>45352</v>
      </c>
      <c r="H46" s="129">
        <f t="shared" si="3"/>
        <v>45383</v>
      </c>
      <c r="I46" s="129">
        <f t="shared" si="3"/>
        <v>45413</v>
      </c>
      <c r="J46" s="129">
        <f t="shared" si="3"/>
        <v>45444</v>
      </c>
      <c r="K46" s="129">
        <f t="shared" si="3"/>
        <v>45474</v>
      </c>
      <c r="L46" s="129">
        <f t="shared" si="3"/>
        <v>45505</v>
      </c>
      <c r="M46" s="129">
        <f t="shared" si="3"/>
        <v>45536</v>
      </c>
      <c r="N46" s="129" t="s">
        <v>56</v>
      </c>
      <c r="O46" s="2"/>
    </row>
    <row r="47" spans="1:15" ht="21">
      <c r="A47" s="2"/>
      <c r="B47" s="130" t="s">
        <v>53</v>
      </c>
      <c r="C47" s="130" t="s">
        <v>53</v>
      </c>
      <c r="D47" s="130" t="s">
        <v>53</v>
      </c>
      <c r="E47" s="130" t="s">
        <v>53</v>
      </c>
      <c r="F47" s="130" t="s">
        <v>53</v>
      </c>
      <c r="G47" s="130" t="s">
        <v>53</v>
      </c>
      <c r="H47" s="130" t="s">
        <v>53</v>
      </c>
      <c r="I47" s="130" t="s">
        <v>53</v>
      </c>
      <c r="J47" s="130" t="s">
        <v>53</v>
      </c>
      <c r="K47" s="130" t="s">
        <v>53</v>
      </c>
      <c r="L47" s="130" t="s">
        <v>53</v>
      </c>
      <c r="M47" s="130" t="s">
        <v>53</v>
      </c>
      <c r="N47" s="131"/>
      <c r="O47" s="2"/>
    </row>
    <row r="48" spans="1:15" ht="12.75">
      <c r="A48" s="132" t="s">
        <v>57</v>
      </c>
      <c r="B48" s="133">
        <f>+'10-2023'!$E$45</f>
        <v>0</v>
      </c>
      <c r="C48" s="133">
        <f>+'11-2023'!$E$45</f>
        <v>0</v>
      </c>
      <c r="D48" s="133">
        <f>+'12-2023'!$E$45</f>
        <v>0</v>
      </c>
      <c r="E48" s="133">
        <f>+'1-2024'!$E$45</f>
        <v>0</v>
      </c>
      <c r="F48" s="133">
        <f>+'2-2024'!$E$45</f>
        <v>0</v>
      </c>
      <c r="G48" s="133">
        <f>+'3-2024'!$E$45</f>
        <v>0</v>
      </c>
      <c r="H48" s="133">
        <f>+'4-2024'!$E$45</f>
        <v>0</v>
      </c>
      <c r="I48" s="133">
        <f>+'5-2024'!$E$45</f>
        <v>0</v>
      </c>
      <c r="J48" s="133">
        <f>+'6-2024'!$E$45</f>
        <v>0</v>
      </c>
      <c r="K48" s="133">
        <f>+'7-2024'!$E$45</f>
        <v>0</v>
      </c>
      <c r="L48" s="133">
        <f>+'8-2024'!$E$45</f>
        <v>0</v>
      </c>
      <c r="M48" s="133">
        <f>+'9-2024'!$E$45</f>
        <v>0</v>
      </c>
      <c r="N48" s="133">
        <f>SUM(B48:M48)</f>
        <v>0</v>
      </c>
      <c r="O48" s="2"/>
    </row>
    <row r="49" spans="1:15" ht="12.75">
      <c r="A49" s="134" t="s">
        <v>52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42"/>
      <c r="O49" s="2"/>
    </row>
    <row r="50" spans="1:15" ht="12.75">
      <c r="A50" s="134">
        <v>1</v>
      </c>
      <c r="B50" s="136">
        <f>SUMIF('10-2023'!$F$14:$F$44,$A50,'10-2023'!$E$14:$E$44)</f>
        <v>0</v>
      </c>
      <c r="C50" s="136">
        <f>SUMIF('11-2023'!$F$14:$F$44,$A50,'11-2023'!$E$14:$E$44)</f>
        <v>0</v>
      </c>
      <c r="D50" s="136">
        <f>SUMIF('12-2023'!$F$14:$F$44,$A50,'12-2023'!$E$14:$E$44)</f>
        <v>0</v>
      </c>
      <c r="E50" s="136">
        <f>SUMIF('1-2024'!$F$14:$F$44,$A50,'1-2024'!$E$14:$E$44)</f>
        <v>0</v>
      </c>
      <c r="F50" s="136">
        <f>SUMIF('2-2024'!$F$14:$F$44,$A50,'2-2024'!$E$14:$E$44)</f>
        <v>0</v>
      </c>
      <c r="G50" s="136">
        <f>SUMIF('3-2024'!$F$14:$F$44,$A50,'3-2024'!$E$14:$E$44)</f>
        <v>0</v>
      </c>
      <c r="H50" s="136">
        <f>SUMIF('4-2024'!$F$14:$F$44,$A50,'4-2024'!$E$14:$E$44)</f>
        <v>0</v>
      </c>
      <c r="I50" s="136">
        <f>SUMIF('5-2024'!$F$14:$F$44,$A50,'5-2024'!$E$14:$E$44)</f>
        <v>0</v>
      </c>
      <c r="J50" s="136">
        <f>SUMIF('6-2024'!$F$14:$F$44,$A50,'6-2024'!$E$14:$E$44)</f>
        <v>0</v>
      </c>
      <c r="K50" s="136">
        <f>SUMIF('7-2024'!$F$14:$F$44,$A50,'7-2024'!$E$14:$E$44)</f>
        <v>0</v>
      </c>
      <c r="L50" s="136">
        <f>SUMIF('8-2024'!$F$14:$F$44,$A50,'8-2024'!$E$14:$E$44)</f>
        <v>0</v>
      </c>
      <c r="M50" s="136">
        <f>SUMIF('9-2024'!$F$14:$F$44,$A50,'9-2024'!$E$14:$E$44)</f>
        <v>0</v>
      </c>
      <c r="N50" s="137">
        <f aca="true" t="shared" si="4" ref="N50:N61">SUM(B50:M50)</f>
        <v>0</v>
      </c>
      <c r="O50" s="2"/>
    </row>
    <row r="51" spans="1:15" ht="12.75">
      <c r="A51" s="134">
        <v>2</v>
      </c>
      <c r="B51" s="136">
        <f>SUMIF('10-2023'!$F$14:$F$44,$A51,'10-2023'!$E$14:$E$44)</f>
        <v>0</v>
      </c>
      <c r="C51" s="136">
        <f>SUMIF('11-2023'!$F$14:$F$44,$A51,'11-2023'!$E$14:$E$44)</f>
        <v>0</v>
      </c>
      <c r="D51" s="136">
        <f>SUMIF('12-2023'!$F$14:$F$44,$A51,'12-2023'!$E$14:$E$44)</f>
        <v>0</v>
      </c>
      <c r="E51" s="136">
        <f>SUMIF('1-2024'!$F$14:$F$44,$A51,'1-2024'!$E$14:$E$44)</f>
        <v>0</v>
      </c>
      <c r="F51" s="136">
        <f>SUMIF('2-2024'!$F$14:$F$44,$A51,'2-2024'!$E$14:$E$44)</f>
        <v>0</v>
      </c>
      <c r="G51" s="136">
        <f>SUMIF('3-2024'!$F$14:$F$44,$A51,'3-2024'!$E$14:$E$44)</f>
        <v>0</v>
      </c>
      <c r="H51" s="136">
        <f>SUMIF('4-2024'!$F$14:$F$44,$A51,'4-2024'!$E$14:$E$44)</f>
        <v>0</v>
      </c>
      <c r="I51" s="136">
        <f>SUMIF('5-2024'!$F$14:$F$44,$A51,'5-2024'!$E$14:$E$44)</f>
        <v>0</v>
      </c>
      <c r="J51" s="136">
        <f>SUMIF('6-2024'!$F$14:$F$44,$A51,'6-2024'!$E$14:$E$44)</f>
        <v>0</v>
      </c>
      <c r="K51" s="136">
        <f>SUMIF('7-2024'!$F$14:$F$44,$A51,'7-2024'!$E$14:$E$44)</f>
        <v>0</v>
      </c>
      <c r="L51" s="136">
        <f>SUMIF('8-2024'!$F$14:$F$44,$A51,'8-2024'!$E$14:$E$44)</f>
        <v>0</v>
      </c>
      <c r="M51" s="136">
        <f>SUMIF('9-2024'!$F$14:$F$44,$A51,'9-2024'!$E$14:$E$44)</f>
        <v>0</v>
      </c>
      <c r="N51" s="137">
        <f t="shared" si="4"/>
        <v>0</v>
      </c>
      <c r="O51" s="2"/>
    </row>
    <row r="52" spans="1:15" ht="12.75">
      <c r="A52" s="134">
        <v>3</v>
      </c>
      <c r="B52" s="136">
        <f>SUMIF('10-2023'!$F$14:$F$44,$A52,'10-2023'!$E$14:$E$44)</f>
        <v>0</v>
      </c>
      <c r="C52" s="136">
        <f>SUMIF('11-2023'!$F$14:$F$44,$A52,'11-2023'!$E$14:$E$44)</f>
        <v>0</v>
      </c>
      <c r="D52" s="136">
        <f>SUMIF('12-2023'!$F$14:$F$44,$A52,'12-2023'!$E$14:$E$44)</f>
        <v>0</v>
      </c>
      <c r="E52" s="136">
        <f>SUMIF('1-2024'!$F$14:$F$44,$A52,'1-2024'!$E$14:$E$44)</f>
        <v>0</v>
      </c>
      <c r="F52" s="136">
        <f>SUMIF('2-2024'!$F$14:$F$44,$A52,'2-2024'!$E$14:$E$44)</f>
        <v>0</v>
      </c>
      <c r="G52" s="136">
        <f>SUMIF('3-2024'!$F$14:$F$44,$A52,'3-2024'!$E$14:$E$44)</f>
        <v>0</v>
      </c>
      <c r="H52" s="136">
        <f>SUMIF('4-2024'!$F$14:$F$44,$A52,'4-2024'!$E$14:$E$44)</f>
        <v>0</v>
      </c>
      <c r="I52" s="136">
        <f>SUMIF('5-2024'!$F$14:$F$44,$A52,'5-2024'!$E$14:$E$44)</f>
        <v>0</v>
      </c>
      <c r="J52" s="136">
        <f>SUMIF('6-2024'!$F$14:$F$44,$A52,'6-2024'!$E$14:$E$44)</f>
        <v>0</v>
      </c>
      <c r="K52" s="136">
        <f>SUMIF('7-2024'!$F$14:$F$44,$A52,'7-2024'!$E$14:$E$44)</f>
        <v>0</v>
      </c>
      <c r="L52" s="136">
        <f>SUMIF('8-2024'!$F$14:$F$44,$A52,'8-2024'!$E$14:$E$44)</f>
        <v>0</v>
      </c>
      <c r="M52" s="136">
        <f>SUMIF('9-2024'!$F$14:$F$44,$A52,'9-2024'!$E$14:$E$44)</f>
        <v>0</v>
      </c>
      <c r="N52" s="137">
        <f t="shared" si="4"/>
        <v>0</v>
      </c>
      <c r="O52" s="2"/>
    </row>
    <row r="53" spans="1:15" ht="12.75">
      <c r="A53" s="134">
        <v>4</v>
      </c>
      <c r="B53" s="136">
        <f>SUMIF('10-2023'!$F$14:$F$44,$A53,'10-2023'!$E$14:$E$44)</f>
        <v>0</v>
      </c>
      <c r="C53" s="136">
        <f>SUMIF('11-2023'!$F$14:$F$44,$A53,'11-2023'!$E$14:$E$44)</f>
        <v>0</v>
      </c>
      <c r="D53" s="136">
        <f>SUMIF('12-2023'!$F$14:$F$44,$A53,'12-2023'!$E$14:$E$44)</f>
        <v>0</v>
      </c>
      <c r="E53" s="136">
        <f>SUMIF('1-2024'!$F$14:$F$44,$A53,'1-2024'!$E$14:$E$44)</f>
        <v>0</v>
      </c>
      <c r="F53" s="136">
        <f>SUMIF('2-2024'!$F$14:$F$44,$A53,'2-2024'!$E$14:$E$44)</f>
        <v>0</v>
      </c>
      <c r="G53" s="136">
        <f>SUMIF('3-2024'!$F$14:$F$44,$A53,'3-2024'!$E$14:$E$44)</f>
        <v>0</v>
      </c>
      <c r="H53" s="136">
        <f>SUMIF('4-2024'!$F$14:$F$44,$A53,'4-2024'!$E$14:$E$44)</f>
        <v>0</v>
      </c>
      <c r="I53" s="136">
        <f>SUMIF('5-2024'!$F$14:$F$44,$A53,'5-2024'!$E$14:$E$44)</f>
        <v>0</v>
      </c>
      <c r="J53" s="136">
        <f>SUMIF('6-2024'!$F$14:$F$44,$A53,'6-2024'!$E$14:$E$44)</f>
        <v>0</v>
      </c>
      <c r="K53" s="136">
        <f>SUMIF('7-2024'!$F$14:$F$44,$A53,'7-2024'!$E$14:$E$44)</f>
        <v>0</v>
      </c>
      <c r="L53" s="136">
        <f>SUMIF('8-2024'!$F$14:$F$44,$A53,'8-2024'!$E$14:$E$44)</f>
        <v>0</v>
      </c>
      <c r="M53" s="136">
        <f>SUMIF('9-2024'!$F$14:$F$44,$A53,'9-2024'!$E$14:$E$44)</f>
        <v>0</v>
      </c>
      <c r="N53" s="137">
        <f t="shared" si="4"/>
        <v>0</v>
      </c>
      <c r="O53" s="2"/>
    </row>
    <row r="54" spans="1:15" ht="12.75">
      <c r="A54" s="134">
        <v>5</v>
      </c>
      <c r="B54" s="136">
        <f>SUMIF('10-2023'!$F$14:$F$44,$A54,'10-2023'!$E$14:$E$44)</f>
        <v>0</v>
      </c>
      <c r="C54" s="136">
        <f>SUMIF('11-2023'!$F$14:$F$44,$A54,'11-2023'!$E$14:$E$44)</f>
        <v>0</v>
      </c>
      <c r="D54" s="136">
        <f>SUMIF('12-2023'!$F$14:$F$44,$A54,'12-2023'!$E$14:$E$44)</f>
        <v>0</v>
      </c>
      <c r="E54" s="136">
        <f>SUMIF('1-2024'!$F$14:$F$44,$A54,'1-2024'!$E$14:$E$44)</f>
        <v>0</v>
      </c>
      <c r="F54" s="136">
        <f>SUMIF('2-2024'!$F$14:$F$44,$A54,'2-2024'!$E$14:$E$44)</f>
        <v>0</v>
      </c>
      <c r="G54" s="136">
        <f>SUMIF('3-2024'!$F$14:$F$44,$A54,'3-2024'!$E$14:$E$44)</f>
        <v>0</v>
      </c>
      <c r="H54" s="136">
        <f>SUMIF('4-2024'!$F$14:$F$44,$A54,'4-2024'!$E$14:$E$44)</f>
        <v>0</v>
      </c>
      <c r="I54" s="136">
        <f>SUMIF('5-2024'!$F$14:$F$44,$A54,'5-2024'!$E$14:$E$44)</f>
        <v>0</v>
      </c>
      <c r="J54" s="136">
        <f>SUMIF('6-2024'!$F$14:$F$44,$A54,'6-2024'!$E$14:$E$44)</f>
        <v>0</v>
      </c>
      <c r="K54" s="136">
        <f>SUMIF('7-2024'!$F$14:$F$44,$A54,'7-2024'!$E$14:$E$44)</f>
        <v>0</v>
      </c>
      <c r="L54" s="136">
        <f>SUMIF('8-2024'!$F$14:$F$44,$A54,'8-2024'!$E$14:$E$44)</f>
        <v>0</v>
      </c>
      <c r="M54" s="136">
        <f>SUMIF('9-2024'!$F$14:$F$44,$A54,'9-2024'!$E$14:$E$44)</f>
        <v>0</v>
      </c>
      <c r="N54" s="137">
        <f t="shared" si="4"/>
        <v>0</v>
      </c>
      <c r="O54" s="2"/>
    </row>
    <row r="55" spans="1:15" ht="12.75">
      <c r="A55" s="134">
        <v>6</v>
      </c>
      <c r="B55" s="136">
        <f>SUMIF('10-2023'!$F$14:$F$44,$A55,'10-2023'!$E$14:$E$44)</f>
        <v>0</v>
      </c>
      <c r="C55" s="136">
        <f>SUMIF('11-2023'!$F$14:$F$44,$A55,'11-2023'!$E$14:$E$44)</f>
        <v>0</v>
      </c>
      <c r="D55" s="136">
        <f>SUMIF('12-2023'!$F$14:$F$44,$A55,'12-2023'!$E$14:$E$44)</f>
        <v>0</v>
      </c>
      <c r="E55" s="136">
        <f>SUMIF('1-2024'!$F$14:$F$44,$A55,'1-2024'!$E$14:$E$44)</f>
        <v>0</v>
      </c>
      <c r="F55" s="136">
        <f>SUMIF('2-2024'!$F$14:$F$44,$A55,'2-2024'!$E$14:$E$44)</f>
        <v>0</v>
      </c>
      <c r="G55" s="136">
        <f>SUMIF('3-2024'!$F$14:$F$44,$A55,'3-2024'!$E$14:$E$44)</f>
        <v>0</v>
      </c>
      <c r="H55" s="136">
        <f>SUMIF('4-2024'!$F$14:$F$44,$A55,'4-2024'!$E$14:$E$44)</f>
        <v>0</v>
      </c>
      <c r="I55" s="136">
        <f>SUMIF('5-2024'!$F$14:$F$44,$A55,'5-2024'!$E$14:$E$44)</f>
        <v>0</v>
      </c>
      <c r="J55" s="136">
        <f>SUMIF('6-2024'!$F$14:$F$44,$A55,'6-2024'!$E$14:$E$44)</f>
        <v>0</v>
      </c>
      <c r="K55" s="136">
        <f>SUMIF('7-2024'!$F$14:$F$44,$A55,'7-2024'!$E$14:$E$44)</f>
        <v>0</v>
      </c>
      <c r="L55" s="136">
        <f>SUMIF('8-2024'!$F$14:$F$44,$A55,'8-2024'!$E$14:$E$44)</f>
        <v>0</v>
      </c>
      <c r="M55" s="136">
        <f>SUMIF('9-2024'!$F$14:$F$44,$A55,'9-2024'!$E$14:$E$44)</f>
        <v>0</v>
      </c>
      <c r="N55" s="137">
        <f t="shared" si="4"/>
        <v>0</v>
      </c>
      <c r="O55" s="2"/>
    </row>
    <row r="56" spans="1:15" ht="12.75">
      <c r="A56" s="134">
        <v>7</v>
      </c>
      <c r="B56" s="136">
        <f>SUMIF('10-2023'!$F$14:$F$44,$A56,'10-2023'!$E$14:$E$44)</f>
        <v>0</v>
      </c>
      <c r="C56" s="136">
        <f>SUMIF('11-2023'!$F$14:$F$44,$A56,'11-2023'!$E$14:$E$44)</f>
        <v>0</v>
      </c>
      <c r="D56" s="136">
        <f>SUMIF('12-2023'!$F$14:$F$44,$A56,'12-2023'!$E$14:$E$44)</f>
        <v>0</v>
      </c>
      <c r="E56" s="136">
        <f>SUMIF('1-2024'!$F$14:$F$44,$A56,'1-2024'!$E$14:$E$44)</f>
        <v>0</v>
      </c>
      <c r="F56" s="136">
        <f>SUMIF('2-2024'!$F$14:$F$44,$A56,'2-2024'!$E$14:$E$44)</f>
        <v>0</v>
      </c>
      <c r="G56" s="136">
        <f>SUMIF('3-2024'!$F$14:$F$44,$A56,'3-2024'!$E$14:$E$44)</f>
        <v>0</v>
      </c>
      <c r="H56" s="136">
        <f>SUMIF('4-2024'!$F$14:$F$44,$A56,'4-2024'!$E$14:$E$44)</f>
        <v>0</v>
      </c>
      <c r="I56" s="136">
        <f>SUMIF('5-2024'!$F$14:$F$44,$A56,'5-2024'!$E$14:$E$44)</f>
        <v>0</v>
      </c>
      <c r="J56" s="136">
        <f>SUMIF('6-2024'!$F$14:$F$44,$A56,'6-2024'!$E$14:$E$44)</f>
        <v>0</v>
      </c>
      <c r="K56" s="136">
        <f>SUMIF('7-2024'!$F$14:$F$44,$A56,'7-2024'!$E$14:$E$44)</f>
        <v>0</v>
      </c>
      <c r="L56" s="136">
        <f>SUMIF('8-2024'!$F$14:$F$44,$A56,'8-2024'!$E$14:$E$44)</f>
        <v>0</v>
      </c>
      <c r="M56" s="136">
        <f>SUMIF('9-2024'!$F$14:$F$44,$A56,'9-2024'!$E$14:$E$44)</f>
        <v>0</v>
      </c>
      <c r="N56" s="137">
        <f t="shared" si="4"/>
        <v>0</v>
      </c>
      <c r="O56" s="2"/>
    </row>
    <row r="57" spans="1:15" ht="12.75">
      <c r="A57" s="134">
        <v>8</v>
      </c>
      <c r="B57" s="136">
        <f>SUMIF('10-2023'!$F$14:$F$44,$A57,'10-2023'!$E$14:$E$44)</f>
        <v>0</v>
      </c>
      <c r="C57" s="136">
        <f>SUMIF('11-2023'!$F$14:$F$44,$A57,'11-2023'!$E$14:$E$44)</f>
        <v>0</v>
      </c>
      <c r="D57" s="136">
        <f>SUMIF('12-2023'!$F$14:$F$44,$A57,'12-2023'!$E$14:$E$44)</f>
        <v>0</v>
      </c>
      <c r="E57" s="136">
        <f>SUMIF('1-2024'!$F$14:$F$44,$A57,'1-2024'!$E$14:$E$44)</f>
        <v>0</v>
      </c>
      <c r="F57" s="136">
        <f>SUMIF('2-2024'!$F$14:$F$44,$A57,'2-2024'!$E$14:$E$44)</f>
        <v>0</v>
      </c>
      <c r="G57" s="136">
        <f>SUMIF('3-2024'!$F$14:$F$44,$A57,'3-2024'!$E$14:$E$44)</f>
        <v>0</v>
      </c>
      <c r="H57" s="136">
        <f>SUMIF('4-2024'!$F$14:$F$44,$A57,'4-2024'!$E$14:$E$44)</f>
        <v>0</v>
      </c>
      <c r="I57" s="136">
        <f>SUMIF('5-2024'!$F$14:$F$44,$A57,'5-2024'!$E$14:$E$44)</f>
        <v>0</v>
      </c>
      <c r="J57" s="136">
        <f>SUMIF('6-2024'!$F$14:$F$44,$A57,'6-2024'!$E$14:$E$44)</f>
        <v>0</v>
      </c>
      <c r="K57" s="136">
        <f>SUMIF('7-2024'!$F$14:$F$44,$A57,'7-2024'!$E$14:$E$44)</f>
        <v>0</v>
      </c>
      <c r="L57" s="136">
        <f>SUMIF('8-2024'!$F$14:$F$44,$A57,'8-2024'!$E$14:$E$44)</f>
        <v>0</v>
      </c>
      <c r="M57" s="136">
        <f>SUMIF('9-2024'!$F$14:$F$44,$A57,'9-2024'!$E$14:$E$44)</f>
        <v>0</v>
      </c>
      <c r="N57" s="137">
        <f t="shared" si="4"/>
        <v>0</v>
      </c>
      <c r="O57" s="2"/>
    </row>
    <row r="58" spans="1:15" ht="12.75">
      <c r="A58" s="134">
        <v>9</v>
      </c>
      <c r="B58" s="136">
        <f>SUMIF('10-2023'!$F$14:$F$44,$A58,'10-2023'!$E$14:$E$44)</f>
        <v>0</v>
      </c>
      <c r="C58" s="136">
        <f>SUMIF('11-2023'!$F$14:$F$44,$A58,'11-2023'!$E$14:$E$44)</f>
        <v>0</v>
      </c>
      <c r="D58" s="136">
        <f>SUMIF('12-2023'!$F$14:$F$44,$A58,'12-2023'!$E$14:$E$44)</f>
        <v>0</v>
      </c>
      <c r="E58" s="136">
        <f>SUMIF('1-2024'!$F$14:$F$44,$A58,'1-2024'!$E$14:$E$44)</f>
        <v>0</v>
      </c>
      <c r="F58" s="136">
        <f>SUMIF('2-2024'!$F$14:$F$44,$A58,'2-2024'!$E$14:$E$44)</f>
        <v>0</v>
      </c>
      <c r="G58" s="136">
        <f>SUMIF('3-2024'!$F$14:$F$44,$A58,'3-2024'!$E$14:$E$44)</f>
        <v>0</v>
      </c>
      <c r="H58" s="136">
        <f>SUMIF('4-2024'!$F$14:$F$44,$A58,'4-2024'!$E$14:$E$44)</f>
        <v>0</v>
      </c>
      <c r="I58" s="136">
        <f>SUMIF('5-2024'!$F$14:$F$44,$A58,'5-2024'!$E$14:$E$44)</f>
        <v>0</v>
      </c>
      <c r="J58" s="136">
        <f>SUMIF('6-2024'!$F$14:$F$44,$A58,'6-2024'!$E$14:$E$44)</f>
        <v>0</v>
      </c>
      <c r="K58" s="136">
        <f>SUMIF('7-2024'!$F$14:$F$44,$A58,'7-2024'!$E$14:$E$44)</f>
        <v>0</v>
      </c>
      <c r="L58" s="136">
        <f>SUMIF('8-2024'!$F$14:$F$44,$A58,'8-2024'!$E$14:$E$44)</f>
        <v>0</v>
      </c>
      <c r="M58" s="136">
        <f>SUMIF('9-2024'!$F$14:$F$44,$A58,'9-2024'!$E$14:$E$44)</f>
        <v>0</v>
      </c>
      <c r="N58" s="137">
        <f t="shared" si="4"/>
        <v>0</v>
      </c>
      <c r="O58" s="2"/>
    </row>
    <row r="59" spans="1:15" ht="12.75">
      <c r="A59" s="134">
        <v>10</v>
      </c>
      <c r="B59" s="136">
        <f>SUMIF('10-2023'!$F$14:$F$44,$A59,'10-2023'!$E$14:$E$44)</f>
        <v>0</v>
      </c>
      <c r="C59" s="136">
        <f>SUMIF('11-2023'!$F$14:$F$44,$A59,'11-2023'!$E$14:$E$44)</f>
        <v>0</v>
      </c>
      <c r="D59" s="136">
        <f>SUMIF('12-2023'!$F$14:$F$44,$A59,'12-2023'!$E$14:$E$44)</f>
        <v>0</v>
      </c>
      <c r="E59" s="136">
        <f>SUMIF('1-2024'!$F$14:$F$44,$A59,'1-2024'!$E$14:$E$44)</f>
        <v>0</v>
      </c>
      <c r="F59" s="136">
        <f>SUMIF('2-2024'!$F$14:$F$44,$A59,'2-2024'!$E$14:$E$44)</f>
        <v>0</v>
      </c>
      <c r="G59" s="136">
        <f>SUMIF('3-2024'!$F$14:$F$44,$A59,'3-2024'!$E$14:$E$44)</f>
        <v>0</v>
      </c>
      <c r="H59" s="136">
        <f>SUMIF('4-2024'!$F$14:$F$44,$A59,'4-2024'!$E$14:$E$44)</f>
        <v>0</v>
      </c>
      <c r="I59" s="136">
        <f>SUMIF('5-2024'!$F$14:$F$44,$A59,'5-2024'!$E$14:$E$44)</f>
        <v>0</v>
      </c>
      <c r="J59" s="136">
        <f>SUMIF('6-2024'!$F$14:$F$44,$A59,'6-2024'!$E$14:$E$44)</f>
        <v>0</v>
      </c>
      <c r="K59" s="136">
        <f>SUMIF('7-2024'!$F$14:$F$44,$A59,'7-2024'!$E$14:$E$44)</f>
        <v>0</v>
      </c>
      <c r="L59" s="136">
        <f>SUMIF('8-2024'!$F$14:$F$44,$A59,'8-2024'!$E$14:$E$44)</f>
        <v>0</v>
      </c>
      <c r="M59" s="136">
        <f>SUMIF('9-2024'!$F$14:$F$44,$A59,'9-2024'!$E$14:$E$44)</f>
        <v>0</v>
      </c>
      <c r="N59" s="137">
        <f t="shared" si="4"/>
        <v>0</v>
      </c>
      <c r="O59" s="2"/>
    </row>
    <row r="60" spans="1:15" ht="12.75">
      <c r="A60" s="134">
        <v>11</v>
      </c>
      <c r="B60" s="136">
        <f>SUMIF('10-2023'!$F$14:$F$44,$A60,'10-2023'!$E$14:$E$44)</f>
        <v>0</v>
      </c>
      <c r="C60" s="136">
        <f>SUMIF('11-2023'!$F$14:$F$44,$A60,'11-2023'!$E$14:$E$44)</f>
        <v>0</v>
      </c>
      <c r="D60" s="136">
        <f>SUMIF('12-2023'!$F$14:$F$44,$A60,'12-2023'!$E$14:$E$44)</f>
        <v>0</v>
      </c>
      <c r="E60" s="136">
        <f>SUMIF('1-2024'!$F$14:$F$44,$A60,'1-2024'!$E$14:$E$44)</f>
        <v>0</v>
      </c>
      <c r="F60" s="136">
        <f>SUMIF('2-2024'!$F$14:$F$44,$A60,'2-2024'!$E$14:$E$44)</f>
        <v>0</v>
      </c>
      <c r="G60" s="136">
        <f>SUMIF('3-2024'!$F$14:$F$44,$A60,'3-2024'!$E$14:$E$44)</f>
        <v>0</v>
      </c>
      <c r="H60" s="136">
        <f>SUMIF('4-2024'!$F$14:$F$44,$A60,'4-2024'!$E$14:$E$44)</f>
        <v>0</v>
      </c>
      <c r="I60" s="136">
        <f>SUMIF('5-2024'!$F$14:$F$44,$A60,'5-2024'!$E$14:$E$44)</f>
        <v>0</v>
      </c>
      <c r="J60" s="136">
        <f>SUMIF('6-2024'!$F$14:$F$44,$A60,'6-2024'!$E$14:$E$44)</f>
        <v>0</v>
      </c>
      <c r="K60" s="136">
        <f>SUMIF('7-2024'!$F$14:$F$44,$A60,'7-2024'!$E$14:$E$44)</f>
        <v>0</v>
      </c>
      <c r="L60" s="136">
        <f>SUMIF('8-2024'!$F$14:$F$44,$A60,'8-2024'!$E$14:$E$44)</f>
        <v>0</v>
      </c>
      <c r="M60" s="136">
        <f>SUMIF('9-2024'!$F$14:$F$44,$A60,'9-2024'!$E$14:$E$44)</f>
        <v>0</v>
      </c>
      <c r="N60" s="137">
        <f t="shared" si="4"/>
        <v>0</v>
      </c>
      <c r="O60" s="2"/>
    </row>
    <row r="61" spans="1:15" ht="12.75">
      <c r="A61" s="134">
        <v>12</v>
      </c>
      <c r="B61" s="136">
        <f>SUMIF('10-2023'!$F$14:$F$44,$A61,'10-2023'!$E$14:$E$44)</f>
        <v>0</v>
      </c>
      <c r="C61" s="136">
        <f>SUMIF('11-2023'!$F$14:$F$44,$A61,'11-2023'!$E$14:$E$44)</f>
        <v>0</v>
      </c>
      <c r="D61" s="136">
        <f>SUMIF('12-2023'!$F$14:$F$44,$A61,'12-2023'!$E$14:$E$44)</f>
        <v>0</v>
      </c>
      <c r="E61" s="136">
        <f>SUMIF('1-2024'!$F$14:$F$44,$A61,'1-2024'!$E$14:$E$44)</f>
        <v>0</v>
      </c>
      <c r="F61" s="136">
        <f>SUMIF('2-2024'!$F$14:$F$44,$A61,'2-2024'!$E$14:$E$44)</f>
        <v>0</v>
      </c>
      <c r="G61" s="136">
        <f>SUMIF('3-2024'!$F$14:$F$44,$A61,'3-2024'!$E$14:$E$44)</f>
        <v>0</v>
      </c>
      <c r="H61" s="136">
        <f>SUMIF('4-2024'!$F$14:$F$44,$A61,'4-2024'!$E$14:$E$44)</f>
        <v>0</v>
      </c>
      <c r="I61" s="136">
        <f>SUMIF('5-2024'!$F$14:$F$44,$A61,'5-2024'!$E$14:$E$44)</f>
        <v>0</v>
      </c>
      <c r="J61" s="136">
        <f>SUMIF('6-2024'!$F$14:$F$44,$A61,'6-2024'!$E$14:$E$44)</f>
        <v>0</v>
      </c>
      <c r="K61" s="136">
        <f>SUMIF('7-2024'!$F$14:$F$44,$A61,'7-2024'!$E$14:$E$44)</f>
        <v>0</v>
      </c>
      <c r="L61" s="136">
        <f>SUMIF('8-2024'!$F$14:$F$44,$A61,'8-2024'!$E$14:$E$44)</f>
        <v>0</v>
      </c>
      <c r="M61" s="136">
        <f>SUMIF('9-2024'!$F$14:$F$44,$A61,'9-2024'!$E$14:$E$44)</f>
        <v>0</v>
      </c>
      <c r="N61" s="137">
        <f t="shared" si="4"/>
        <v>0</v>
      </c>
      <c r="O61" s="2"/>
    </row>
    <row r="62" spans="1:15" ht="12.75">
      <c r="A62" s="132" t="s">
        <v>54</v>
      </c>
      <c r="B62" s="138">
        <f>SUM(B50:B61)</f>
        <v>0</v>
      </c>
      <c r="C62" s="138">
        <f aca="true" t="shared" si="5" ref="C62:N62">SUM(C50:C61)</f>
        <v>0</v>
      </c>
      <c r="D62" s="138">
        <f t="shared" si="5"/>
        <v>0</v>
      </c>
      <c r="E62" s="138">
        <f t="shared" si="5"/>
        <v>0</v>
      </c>
      <c r="F62" s="138">
        <f t="shared" si="5"/>
        <v>0</v>
      </c>
      <c r="G62" s="138">
        <f t="shared" si="5"/>
        <v>0</v>
      </c>
      <c r="H62" s="138">
        <f t="shared" si="5"/>
        <v>0</v>
      </c>
      <c r="I62" s="138">
        <f t="shared" si="5"/>
        <v>0</v>
      </c>
      <c r="J62" s="138">
        <f t="shared" si="5"/>
        <v>0</v>
      </c>
      <c r="K62" s="138">
        <f t="shared" si="5"/>
        <v>0</v>
      </c>
      <c r="L62" s="138">
        <f t="shared" si="5"/>
        <v>0</v>
      </c>
      <c r="M62" s="138">
        <f t="shared" si="5"/>
        <v>0</v>
      </c>
      <c r="N62" s="138">
        <f t="shared" si="5"/>
        <v>0</v>
      </c>
      <c r="O62" s="2"/>
    </row>
    <row r="63" spans="1:15" ht="12.75">
      <c r="A63" s="2"/>
      <c r="B63" s="9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82" t="s">
        <v>14</v>
      </c>
      <c r="B66" s="81"/>
      <c r="C66" s="77"/>
      <c r="D66" s="81"/>
      <c r="E66" s="77"/>
      <c r="F66" s="84"/>
      <c r="G66" s="84"/>
      <c r="H66" s="84"/>
      <c r="I66" s="81"/>
      <c r="J66" s="81"/>
      <c r="K66" s="81"/>
      <c r="L66" s="81"/>
      <c r="M66" s="84"/>
      <c r="N66" s="2"/>
      <c r="O66" s="2"/>
    </row>
    <row r="67" spans="1:15" ht="12.75">
      <c r="A67" s="86" t="str">
        <f>+A30</f>
        <v>I have checked the WP destribution and  to the best of my knowledge the time recorded is correct.</v>
      </c>
      <c r="B67" s="81"/>
      <c r="C67" s="77"/>
      <c r="D67" s="81"/>
      <c r="E67" s="77"/>
      <c r="F67" s="84"/>
      <c r="G67" s="84"/>
      <c r="H67" s="84"/>
      <c r="I67" s="81"/>
      <c r="J67" s="81"/>
      <c r="K67" s="81"/>
      <c r="L67" s="81"/>
      <c r="M67" s="84"/>
      <c r="N67" s="2"/>
      <c r="O67" s="2"/>
    </row>
    <row r="68" spans="1:15" ht="12.75">
      <c r="A68" s="208" t="s">
        <v>47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"/>
      <c r="O68" s="2"/>
    </row>
    <row r="69" spans="1:15" ht="12.75">
      <c r="A69" s="86" t="s">
        <v>12</v>
      </c>
      <c r="B69" s="206"/>
      <c r="C69" s="206"/>
      <c r="D69" s="206"/>
      <c r="E69" s="139"/>
      <c r="F69" s="84"/>
      <c r="G69" s="84"/>
      <c r="H69" s="84"/>
      <c r="I69" s="77" t="s">
        <v>13</v>
      </c>
      <c r="J69" s="95"/>
      <c r="K69" s="77"/>
      <c r="L69" s="140"/>
      <c r="M69" s="84"/>
      <c r="N69" s="2"/>
      <c r="O69" s="2"/>
    </row>
    <row r="70" spans="1:15" ht="12.75">
      <c r="A70" s="89"/>
      <c r="B70" s="81"/>
      <c r="C70" s="77"/>
      <c r="D70" s="81"/>
      <c r="E70" s="77"/>
      <c r="F70" s="84"/>
      <c r="G70" s="84"/>
      <c r="H70" s="84"/>
      <c r="I70" s="81"/>
      <c r="J70" s="81"/>
      <c r="K70" s="81"/>
      <c r="L70" s="81"/>
      <c r="M70" s="84"/>
      <c r="N70" s="2"/>
      <c r="O70" s="2"/>
    </row>
    <row r="71" spans="1:15" ht="12.75">
      <c r="A71" s="86" t="s">
        <v>1</v>
      </c>
      <c r="B71" s="206"/>
      <c r="C71" s="206"/>
      <c r="D71" s="206"/>
      <c r="E71" s="139"/>
      <c r="F71" s="84"/>
      <c r="G71" s="84"/>
      <c r="H71" s="84"/>
      <c r="I71" s="77" t="s">
        <v>15</v>
      </c>
      <c r="J71" s="94"/>
      <c r="K71" s="77"/>
      <c r="L71" s="80"/>
      <c r="M71" s="84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45" customFormat="1" ht="15">
      <c r="A75" s="143" t="s">
        <v>60</v>
      </c>
      <c r="B75" s="144">
        <f aca="true" t="shared" si="6" ref="B75:N75">+B48-B62</f>
        <v>0</v>
      </c>
      <c r="C75" s="144">
        <f t="shared" si="6"/>
        <v>0</v>
      </c>
      <c r="D75" s="144">
        <f t="shared" si="6"/>
        <v>0</v>
      </c>
      <c r="E75" s="144">
        <f t="shared" si="6"/>
        <v>0</v>
      </c>
      <c r="F75" s="144">
        <f t="shared" si="6"/>
        <v>0</v>
      </c>
      <c r="G75" s="144">
        <f t="shared" si="6"/>
        <v>0</v>
      </c>
      <c r="H75" s="144">
        <f t="shared" si="6"/>
        <v>0</v>
      </c>
      <c r="I75" s="144">
        <f t="shared" si="6"/>
        <v>0</v>
      </c>
      <c r="J75" s="144">
        <f t="shared" si="6"/>
        <v>0</v>
      </c>
      <c r="K75" s="144">
        <f t="shared" si="6"/>
        <v>0</v>
      </c>
      <c r="L75" s="144">
        <f t="shared" si="6"/>
        <v>0</v>
      </c>
      <c r="M75" s="144">
        <f t="shared" si="6"/>
        <v>0</v>
      </c>
      <c r="N75" s="144">
        <f t="shared" si="6"/>
        <v>0</v>
      </c>
      <c r="O75" s="144">
        <f>+N62-'total year'!D25</f>
        <v>0</v>
      </c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80" zoomScaleNormal="80" zoomScalePageLayoutView="0" workbookViewId="0" topLeftCell="A1">
      <pane xSplit="2" ySplit="12" topLeftCell="C1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D12" sqref="D12"/>
    </sheetView>
  </sheetViews>
  <sheetFormatPr defaultColWidth="9.28125" defaultRowHeight="12.75"/>
  <cols>
    <col min="1" max="1" width="4.00390625" style="2" bestFit="1" customWidth="1"/>
    <col min="2" max="2" width="16.7109375" style="2" customWidth="1"/>
    <col min="3" max="4" width="10.57421875" style="2" customWidth="1"/>
    <col min="5" max="5" width="10.421875" style="2" customWidth="1"/>
    <col min="6" max="7" width="9.28125" style="2" bestFit="1" customWidth="1"/>
    <col min="8" max="8" width="17.00390625" style="2" customWidth="1"/>
    <col min="9" max="9" width="11.28125" style="2" customWidth="1"/>
    <col min="10" max="10" width="11.7109375" style="2" customWidth="1"/>
    <col min="11" max="11" width="9.28125" style="2" bestFit="1" customWidth="1"/>
    <col min="12" max="12" width="11.421875" style="2" customWidth="1"/>
    <col min="13" max="16384" width="9.28125" style="2" customWidth="1"/>
  </cols>
  <sheetData>
    <row r="1" spans="1:12" ht="22.5">
      <c r="A1" s="210" t="s">
        <v>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7.25">
      <c r="A2" s="3"/>
      <c r="B2" s="5"/>
      <c r="C2" s="5"/>
      <c r="D2" s="5"/>
      <c r="E2" s="207" t="s">
        <v>99</v>
      </c>
      <c r="F2" s="207"/>
      <c r="G2" s="207"/>
      <c r="H2" s="207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7.25">
      <c r="A4" s="8"/>
      <c r="B4" s="4" t="s">
        <v>44</v>
      </c>
      <c r="C4" s="211" t="s">
        <v>48</v>
      </c>
      <c r="D4" s="211"/>
      <c r="E4" s="211"/>
      <c r="F4" s="9"/>
      <c r="G4" s="4" t="s">
        <v>36</v>
      </c>
      <c r="H4" s="12"/>
      <c r="I4" s="212"/>
      <c r="J4" s="212"/>
      <c r="K4" s="212"/>
      <c r="L4" s="34"/>
      <c r="N4" s="58" t="s">
        <v>29</v>
      </c>
      <c r="O4" s="59" t="s">
        <v>30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212"/>
      <c r="D6" s="212"/>
      <c r="E6" s="212"/>
      <c r="F6" s="212"/>
      <c r="G6" s="4" t="s">
        <v>35</v>
      </c>
      <c r="H6" s="13"/>
      <c r="I6" s="212"/>
      <c r="J6" s="212"/>
      <c r="K6" s="212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221" t="s">
        <v>2</v>
      </c>
      <c r="D8" s="222"/>
      <c r="E8" s="222"/>
      <c r="F8" s="223"/>
      <c r="G8" s="224"/>
      <c r="H8" s="233" t="s">
        <v>31</v>
      </c>
      <c r="I8" s="227" t="s">
        <v>33</v>
      </c>
      <c r="J8" s="225" t="s">
        <v>26</v>
      </c>
      <c r="K8" s="213" t="s">
        <v>32</v>
      </c>
      <c r="L8" s="213" t="s">
        <v>17</v>
      </c>
    </row>
    <row r="9" spans="1:12" ht="12.75" customHeight="1">
      <c r="A9" s="18"/>
      <c r="B9" s="19"/>
      <c r="C9" s="46"/>
      <c r="D9" s="48"/>
      <c r="E9" s="47"/>
      <c r="F9" s="48"/>
      <c r="G9" s="230" t="s">
        <v>19</v>
      </c>
      <c r="H9" s="234"/>
      <c r="I9" s="228"/>
      <c r="J9" s="226"/>
      <c r="K9" s="214"/>
      <c r="L9" s="214"/>
    </row>
    <row r="10" spans="1:12" ht="15.75" customHeight="1">
      <c r="A10" s="21"/>
      <c r="B10" s="22" t="s">
        <v>3</v>
      </c>
      <c r="C10" s="23" t="s">
        <v>22</v>
      </c>
      <c r="D10" s="24" t="s">
        <v>23</v>
      </c>
      <c r="E10" s="24" t="s">
        <v>20</v>
      </c>
      <c r="F10" s="21" t="s">
        <v>24</v>
      </c>
      <c r="G10" s="231"/>
      <c r="H10" s="234"/>
      <c r="I10" s="228"/>
      <c r="J10" s="216" t="s">
        <v>45</v>
      </c>
      <c r="K10" s="214"/>
      <c r="L10" s="214"/>
    </row>
    <row r="11" spans="1:15" ht="17.25">
      <c r="A11" s="20"/>
      <c r="B11" s="25" t="s">
        <v>43</v>
      </c>
      <c r="C11" s="195"/>
      <c r="D11" s="50"/>
      <c r="E11" s="50"/>
      <c r="F11" s="49"/>
      <c r="G11" s="231"/>
      <c r="H11" s="234"/>
      <c r="I11" s="228"/>
      <c r="J11" s="217"/>
      <c r="K11" s="214"/>
      <c r="L11" s="214"/>
      <c r="N11" s="58" t="s">
        <v>29</v>
      </c>
      <c r="O11" s="59" t="s">
        <v>41</v>
      </c>
    </row>
    <row r="12" spans="1:15" ht="18" thickBot="1">
      <c r="A12" s="26"/>
      <c r="B12" s="27" t="s">
        <v>46</v>
      </c>
      <c r="C12" s="64"/>
      <c r="D12" s="65"/>
      <c r="E12" s="65"/>
      <c r="F12" s="66"/>
      <c r="G12" s="232"/>
      <c r="H12" s="235"/>
      <c r="I12" s="229"/>
      <c r="J12" s="218"/>
      <c r="K12" s="215"/>
      <c r="L12" s="215"/>
      <c r="O12" s="59" t="s">
        <v>42</v>
      </c>
    </row>
    <row r="13" spans="1:12" ht="15">
      <c r="A13" s="28">
        <v>1</v>
      </c>
      <c r="B13" s="51">
        <f>'10-2023'!C2</f>
        <v>45200</v>
      </c>
      <c r="C13" s="35">
        <f>+'10-2023'!C$45</f>
        <v>0</v>
      </c>
      <c r="D13" s="35">
        <f>+'10-2023'!E$45</f>
        <v>0</v>
      </c>
      <c r="E13" s="35">
        <f>+'10-2023'!G$45</f>
        <v>0</v>
      </c>
      <c r="F13" s="35">
        <f>+'10-2023'!H$45</f>
        <v>0</v>
      </c>
      <c r="G13" s="36">
        <f>+'10-2023'!I$45</f>
        <v>0</v>
      </c>
      <c r="H13" s="36">
        <f>+'10-2023'!J$45</f>
        <v>0</v>
      </c>
      <c r="I13" s="36">
        <f>+'10-2023'!K$45</f>
        <v>0</v>
      </c>
      <c r="J13" s="36">
        <f>+'10-2023'!L$45</f>
        <v>0</v>
      </c>
      <c r="K13" s="36">
        <f>+'10-2023'!M$45</f>
        <v>0</v>
      </c>
      <c r="L13" s="61"/>
    </row>
    <row r="14" spans="1:12" ht="15">
      <c r="A14" s="28">
        <v>2</v>
      </c>
      <c r="B14" s="52">
        <f>+B13+31</f>
        <v>45231</v>
      </c>
      <c r="C14" s="37">
        <f>+'11-2023'!C$45</f>
        <v>0</v>
      </c>
      <c r="D14" s="37">
        <f>+'11-2023'!E$45</f>
        <v>0</v>
      </c>
      <c r="E14" s="37">
        <f>+'11-2023'!G$45</f>
        <v>0</v>
      </c>
      <c r="F14" s="37">
        <f>+'11-2023'!H$45</f>
        <v>0</v>
      </c>
      <c r="G14" s="37">
        <f>+'11-2023'!I$45</f>
        <v>0</v>
      </c>
      <c r="H14" s="37">
        <f>+'11-2023'!J$45</f>
        <v>0</v>
      </c>
      <c r="I14" s="37">
        <f>+'11-2023'!K$45</f>
        <v>0</v>
      </c>
      <c r="J14" s="37">
        <f>+'11-2023'!L$45</f>
        <v>0</v>
      </c>
      <c r="K14" s="37">
        <f>+'11-2023'!M$45</f>
        <v>0</v>
      </c>
      <c r="L14" s="62"/>
    </row>
    <row r="15" spans="1:12" ht="15">
      <c r="A15" s="28">
        <v>3</v>
      </c>
      <c r="B15" s="52">
        <f aca="true" t="shared" si="0" ref="B15:B24">+B14+31</f>
        <v>45262</v>
      </c>
      <c r="C15" s="37">
        <f>+'12-2023'!C$45</f>
        <v>0</v>
      </c>
      <c r="D15" s="37">
        <f>+'12-2023'!E$45</f>
        <v>0</v>
      </c>
      <c r="E15" s="37">
        <f>+'12-2023'!G$45</f>
        <v>0</v>
      </c>
      <c r="F15" s="37">
        <f>+'12-2023'!H$45</f>
        <v>0</v>
      </c>
      <c r="G15" s="37">
        <f>+'12-2023'!I$45</f>
        <v>0</v>
      </c>
      <c r="H15" s="37">
        <f>+'12-2023'!J$45</f>
        <v>0</v>
      </c>
      <c r="I15" s="37">
        <f>+'12-2023'!K$45</f>
        <v>0</v>
      </c>
      <c r="J15" s="37">
        <f>+'12-2023'!L$45</f>
        <v>0</v>
      </c>
      <c r="K15" s="37">
        <f>+'12-2023'!M$45</f>
        <v>0</v>
      </c>
      <c r="L15" s="62"/>
    </row>
    <row r="16" spans="1:12" ht="15">
      <c r="A16" s="28">
        <v>4</v>
      </c>
      <c r="B16" s="52">
        <f t="shared" si="0"/>
        <v>45293</v>
      </c>
      <c r="C16" s="37">
        <f>+'1-2024'!C$45</f>
        <v>0</v>
      </c>
      <c r="D16" s="37">
        <f>+'1-2024'!E$45</f>
        <v>0</v>
      </c>
      <c r="E16" s="37">
        <f>+'1-2024'!G$45</f>
        <v>0</v>
      </c>
      <c r="F16" s="37">
        <f>+'1-2024'!H$45</f>
        <v>0</v>
      </c>
      <c r="G16" s="37">
        <f>+'1-2024'!I$45</f>
        <v>0</v>
      </c>
      <c r="H16" s="37">
        <f>+'1-2024'!J$45</f>
        <v>0</v>
      </c>
      <c r="I16" s="37">
        <f>+'1-2024'!K$45</f>
        <v>0</v>
      </c>
      <c r="J16" s="37">
        <f>+'1-2024'!L$45</f>
        <v>0</v>
      </c>
      <c r="K16" s="37">
        <f>+'1-2024'!M$45</f>
        <v>0</v>
      </c>
      <c r="L16" s="62"/>
    </row>
    <row r="17" spans="1:12" ht="15">
      <c r="A17" s="28">
        <v>5</v>
      </c>
      <c r="B17" s="52">
        <f t="shared" si="0"/>
        <v>45324</v>
      </c>
      <c r="C17" s="37">
        <f>+'2-2024'!C$45</f>
        <v>0</v>
      </c>
      <c r="D17" s="37">
        <f>+'2-2024'!E$45</f>
        <v>0</v>
      </c>
      <c r="E17" s="37">
        <f>+'2-2024'!G$45</f>
        <v>0</v>
      </c>
      <c r="F17" s="37">
        <f>+'2-2024'!H$45</f>
        <v>0</v>
      </c>
      <c r="G17" s="37">
        <f>+'2-2024'!I$45</f>
        <v>0</v>
      </c>
      <c r="H17" s="37">
        <f>+'2-2024'!J$45</f>
        <v>0</v>
      </c>
      <c r="I17" s="37">
        <f>+'2-2024'!K$45</f>
        <v>0</v>
      </c>
      <c r="J17" s="37">
        <f>+'2-2024'!L$45</f>
        <v>0</v>
      </c>
      <c r="K17" s="37">
        <f>+'2-2024'!M$45</f>
        <v>0</v>
      </c>
      <c r="L17" s="62"/>
    </row>
    <row r="18" spans="1:12" ht="15">
      <c r="A18" s="28">
        <v>6</v>
      </c>
      <c r="B18" s="52">
        <f t="shared" si="0"/>
        <v>45355</v>
      </c>
      <c r="C18" s="37">
        <f>+'3-2024'!C$45</f>
        <v>0</v>
      </c>
      <c r="D18" s="37">
        <f>+'3-2024'!E$45</f>
        <v>0</v>
      </c>
      <c r="E18" s="37">
        <f>+'3-2024'!G$45</f>
        <v>0</v>
      </c>
      <c r="F18" s="37">
        <f>+'3-2024'!H$45</f>
        <v>0</v>
      </c>
      <c r="G18" s="37">
        <f>+'3-2024'!I$45</f>
        <v>0</v>
      </c>
      <c r="H18" s="37">
        <f>+'3-2024'!J$45</f>
        <v>0</v>
      </c>
      <c r="I18" s="37">
        <f>+'3-2024'!K$45</f>
        <v>0</v>
      </c>
      <c r="J18" s="37">
        <f>+'3-2024'!L$45</f>
        <v>0</v>
      </c>
      <c r="K18" s="37">
        <f>+'3-2024'!M$45</f>
        <v>0</v>
      </c>
      <c r="L18" s="62"/>
    </row>
    <row r="19" spans="1:12" ht="15">
      <c r="A19" s="28">
        <v>7</v>
      </c>
      <c r="B19" s="52">
        <f t="shared" si="0"/>
        <v>45386</v>
      </c>
      <c r="C19" s="37">
        <f>+'4-2024'!C$45</f>
        <v>0</v>
      </c>
      <c r="D19" s="37">
        <f>+'4-2024'!E$45</f>
        <v>0</v>
      </c>
      <c r="E19" s="37">
        <f>+'4-2024'!G$45</f>
        <v>0</v>
      </c>
      <c r="F19" s="37">
        <f>+'4-2024'!H$45</f>
        <v>0</v>
      </c>
      <c r="G19" s="37">
        <f>+'4-2024'!I$45</f>
        <v>0</v>
      </c>
      <c r="H19" s="37">
        <f>+'4-2024'!J$45</f>
        <v>0</v>
      </c>
      <c r="I19" s="37">
        <f>+'4-2024'!K$45</f>
        <v>0</v>
      </c>
      <c r="J19" s="37">
        <f>+'4-2024'!L$45</f>
        <v>0</v>
      </c>
      <c r="K19" s="37">
        <f>+'4-2024'!M$45</f>
        <v>0</v>
      </c>
      <c r="L19" s="62"/>
    </row>
    <row r="20" spans="1:12" ht="15">
      <c r="A20" s="28">
        <v>8</v>
      </c>
      <c r="B20" s="52">
        <f t="shared" si="0"/>
        <v>45417</v>
      </c>
      <c r="C20" s="37">
        <f>+'5-2024'!C$45</f>
        <v>0</v>
      </c>
      <c r="D20" s="37">
        <f>+'5-2024'!E$45</f>
        <v>0</v>
      </c>
      <c r="E20" s="37">
        <f>+'5-2024'!G$45</f>
        <v>0</v>
      </c>
      <c r="F20" s="37">
        <f>+'5-2024'!H$45</f>
        <v>0</v>
      </c>
      <c r="G20" s="37">
        <f>+'5-2024'!I$45</f>
        <v>0</v>
      </c>
      <c r="H20" s="37">
        <f>+'5-2024'!J$45</f>
        <v>0</v>
      </c>
      <c r="I20" s="37">
        <f>+'5-2024'!K$45</f>
        <v>0</v>
      </c>
      <c r="J20" s="37">
        <f>+'5-2024'!L$45</f>
        <v>0</v>
      </c>
      <c r="K20" s="37">
        <f>+'5-2024'!M$45</f>
        <v>0</v>
      </c>
      <c r="L20" s="62"/>
    </row>
    <row r="21" spans="1:12" ht="15">
      <c r="A21" s="28">
        <v>9</v>
      </c>
      <c r="B21" s="52">
        <f t="shared" si="0"/>
        <v>45448</v>
      </c>
      <c r="C21" s="37">
        <f>+'6-2024'!C$45</f>
        <v>0</v>
      </c>
      <c r="D21" s="37">
        <f>+'6-2024'!E$45</f>
        <v>0</v>
      </c>
      <c r="E21" s="37">
        <f>+'6-2024'!G$45</f>
        <v>0</v>
      </c>
      <c r="F21" s="37">
        <f>+'6-2024'!H$45</f>
        <v>0</v>
      </c>
      <c r="G21" s="37">
        <f>+'6-2024'!I$45</f>
        <v>0</v>
      </c>
      <c r="H21" s="37">
        <f>+'6-2024'!J$45</f>
        <v>0</v>
      </c>
      <c r="I21" s="37">
        <f>+'6-2024'!K$45</f>
        <v>0</v>
      </c>
      <c r="J21" s="37">
        <f>+'6-2024'!L$45</f>
        <v>0</v>
      </c>
      <c r="K21" s="37">
        <f>+'6-2024'!M$45</f>
        <v>0</v>
      </c>
      <c r="L21" s="62"/>
    </row>
    <row r="22" spans="1:12" ht="15">
      <c r="A22" s="28">
        <v>10</v>
      </c>
      <c r="B22" s="52">
        <f t="shared" si="0"/>
        <v>45479</v>
      </c>
      <c r="C22" s="37">
        <f>+'7-2024'!C$45</f>
        <v>0</v>
      </c>
      <c r="D22" s="37">
        <f>+'7-2024'!E$45</f>
        <v>0</v>
      </c>
      <c r="E22" s="37">
        <f>+'7-2024'!G$45</f>
        <v>0</v>
      </c>
      <c r="F22" s="37">
        <f>+'7-2024'!H$45</f>
        <v>0</v>
      </c>
      <c r="G22" s="37">
        <f>+'7-2024'!I$45</f>
        <v>0</v>
      </c>
      <c r="H22" s="37">
        <f>+'7-2024'!J$45</f>
        <v>0</v>
      </c>
      <c r="I22" s="37">
        <f>+'7-2024'!K$45</f>
        <v>0</v>
      </c>
      <c r="J22" s="37">
        <f>+'7-2024'!L$45</f>
        <v>0</v>
      </c>
      <c r="K22" s="37">
        <f>+'7-2024'!M$45</f>
        <v>0</v>
      </c>
      <c r="L22" s="62"/>
    </row>
    <row r="23" spans="1:12" ht="15">
      <c r="A23" s="28">
        <v>11</v>
      </c>
      <c r="B23" s="52">
        <f t="shared" si="0"/>
        <v>45510</v>
      </c>
      <c r="C23" s="37">
        <f>+'8-2024'!C$45</f>
        <v>0</v>
      </c>
      <c r="D23" s="37">
        <f>+'8-2024'!E$45</f>
        <v>0</v>
      </c>
      <c r="E23" s="37">
        <f>+'8-2024'!G$45</f>
        <v>0</v>
      </c>
      <c r="F23" s="37">
        <f>+'8-2024'!H$45</f>
        <v>0</v>
      </c>
      <c r="G23" s="37">
        <f>+'8-2024'!I$45</f>
        <v>0</v>
      </c>
      <c r="H23" s="37">
        <f>+'8-2024'!J$45</f>
        <v>0</v>
      </c>
      <c r="I23" s="37">
        <f>+'8-2024'!K$45</f>
        <v>0</v>
      </c>
      <c r="J23" s="37">
        <f>+'8-2024'!L$45</f>
        <v>0</v>
      </c>
      <c r="K23" s="37">
        <f>+'8-2024'!M$45</f>
        <v>0</v>
      </c>
      <c r="L23" s="62"/>
    </row>
    <row r="24" spans="1:12" ht="15.75" thickBot="1">
      <c r="A24" s="28">
        <v>12</v>
      </c>
      <c r="B24" s="53">
        <f t="shared" si="0"/>
        <v>45541</v>
      </c>
      <c r="C24" s="56">
        <f>+'9-2024'!C$45</f>
        <v>0</v>
      </c>
      <c r="D24" s="56">
        <f>+'9-2024'!E$45</f>
        <v>0</v>
      </c>
      <c r="E24" s="56">
        <f>+'9-2024'!G$45</f>
        <v>0</v>
      </c>
      <c r="F24" s="56">
        <f>+'9-2024'!H$45</f>
        <v>0</v>
      </c>
      <c r="G24" s="56">
        <f>+'9-2024'!I$45</f>
        <v>0</v>
      </c>
      <c r="H24" s="56">
        <f>+'9-2024'!J$45</f>
        <v>0</v>
      </c>
      <c r="I24" s="56">
        <f>+'9-2024'!K$45</f>
        <v>0</v>
      </c>
      <c r="J24" s="56">
        <f>+'9-2024'!L$45</f>
        <v>0</v>
      </c>
      <c r="K24" s="56">
        <f>+'9-2024'!M$45</f>
        <v>0</v>
      </c>
      <c r="L24" s="63"/>
    </row>
    <row r="25" spans="1:12" ht="13.5" thickBot="1">
      <c r="A25" s="219" t="s">
        <v>16</v>
      </c>
      <c r="B25" s="220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0"/>
    </row>
    <row r="26" spans="1:12" ht="12.75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3.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4" t="s">
        <v>18</v>
      </c>
      <c r="C28" s="55">
        <f aca="true" t="shared" si="2" ref="C28:I28">_xlfn.IFERROR((C25/$I$25),0)</f>
        <v>0</v>
      </c>
      <c r="D28" s="55">
        <f t="shared" si="2"/>
        <v>0</v>
      </c>
      <c r="E28" s="55">
        <f t="shared" si="2"/>
        <v>0</v>
      </c>
      <c r="F28" s="55">
        <f t="shared" si="2"/>
        <v>0</v>
      </c>
      <c r="G28" s="55">
        <f t="shared" si="2"/>
        <v>0</v>
      </c>
      <c r="H28" s="55">
        <f t="shared" si="2"/>
        <v>0</v>
      </c>
      <c r="I28" s="57">
        <f t="shared" si="2"/>
        <v>0</v>
      </c>
      <c r="J28" s="45"/>
      <c r="K28" s="45"/>
      <c r="L28" s="45"/>
    </row>
    <row r="29" spans="1:12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82" t="s">
        <v>14</v>
      </c>
      <c r="C31" s="81"/>
      <c r="D31" s="77"/>
      <c r="E31" s="81"/>
      <c r="F31" s="77"/>
      <c r="G31" s="84"/>
      <c r="H31" s="84"/>
      <c r="I31" s="84"/>
      <c r="J31" s="81"/>
      <c r="K31" s="81"/>
      <c r="L31" s="81"/>
      <c r="M31" s="81"/>
      <c r="N31" s="84"/>
    </row>
    <row r="32" spans="1:14" ht="12.75">
      <c r="A32" s="45"/>
      <c r="B32" s="86" t="s">
        <v>58</v>
      </c>
      <c r="C32" s="81"/>
      <c r="D32" s="77"/>
      <c r="E32" s="81"/>
      <c r="F32" s="77"/>
      <c r="G32" s="84"/>
      <c r="H32" s="84"/>
      <c r="I32" s="84"/>
      <c r="J32" s="81"/>
      <c r="K32" s="81"/>
      <c r="L32" s="81"/>
      <c r="M32" s="81"/>
      <c r="N32" s="84"/>
    </row>
    <row r="33" spans="1:14" ht="24" customHeight="1">
      <c r="A33" s="45"/>
      <c r="B33" s="208" t="s">
        <v>47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</row>
    <row r="34" spans="1:14" ht="12.75">
      <c r="A34" s="45"/>
      <c r="B34" s="86" t="s">
        <v>12</v>
      </c>
      <c r="C34" s="209"/>
      <c r="D34" s="209"/>
      <c r="E34" s="209"/>
      <c r="F34" s="93"/>
      <c r="G34" s="84"/>
      <c r="H34" s="84"/>
      <c r="I34" s="84"/>
      <c r="J34" s="77" t="s">
        <v>13</v>
      </c>
      <c r="K34" s="95"/>
      <c r="L34" s="77"/>
      <c r="M34" s="88"/>
      <c r="N34" s="84"/>
    </row>
    <row r="35" spans="1:14" ht="12.75">
      <c r="A35" s="45"/>
      <c r="B35" s="89"/>
      <c r="C35" s="81"/>
      <c r="D35" s="77"/>
      <c r="E35" s="81"/>
      <c r="F35" s="77"/>
      <c r="G35" s="84"/>
      <c r="H35" s="84"/>
      <c r="I35" s="84"/>
      <c r="J35" s="81"/>
      <c r="K35" s="81"/>
      <c r="L35" s="81"/>
      <c r="M35" s="81"/>
      <c r="N35" s="84"/>
    </row>
    <row r="36" spans="1:14" ht="12.75">
      <c r="A36" s="45"/>
      <c r="B36" s="86" t="s">
        <v>1</v>
      </c>
      <c r="C36" s="209"/>
      <c r="D36" s="209"/>
      <c r="E36" s="209"/>
      <c r="F36" s="93"/>
      <c r="G36" s="84"/>
      <c r="H36" s="84"/>
      <c r="I36" s="84"/>
      <c r="J36" s="77" t="s">
        <v>15</v>
      </c>
      <c r="K36" s="94"/>
      <c r="L36" s="77"/>
      <c r="M36" s="87"/>
      <c r="N36" s="84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C6:F6"/>
    <mergeCell ref="A25:B25"/>
    <mergeCell ref="C8:G8"/>
    <mergeCell ref="J8:J9"/>
    <mergeCell ref="I8:I12"/>
    <mergeCell ref="G9:G12"/>
    <mergeCell ref="I6:K6"/>
    <mergeCell ref="H8:H12"/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3">
      <selection activeCell="N28" sqref="N28"/>
    </sheetView>
  </sheetViews>
  <sheetFormatPr defaultColWidth="9.28125" defaultRowHeight="12.75"/>
  <cols>
    <col min="1" max="1" width="13.00390625" style="92" customWidth="1"/>
    <col min="2" max="2" width="19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28125" style="92" customWidth="1"/>
    <col min="12" max="12" width="11.57421875" style="92" customWidth="1"/>
    <col min="13" max="13" width="13.00390625" style="92" customWidth="1"/>
    <col min="14" max="14" width="11.8515625" style="92" customWidth="1"/>
    <col min="15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45200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55</v>
      </c>
      <c r="E13" s="150" t="s">
        <v>49</v>
      </c>
      <c r="F13" s="151" t="s">
        <v>55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45200</v>
      </c>
      <c r="B14" s="102" t="str">
        <f>VLOOKUP(WEEKDAY(A14,1),גיליון1!$A$3:$B$9,2,0)</f>
        <v>Sunday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 t="s">
        <v>66</v>
      </c>
    </row>
    <row r="15" spans="1:14" ht="12.75">
      <c r="A15" s="155">
        <f>+A14+1</f>
        <v>45201</v>
      </c>
      <c r="B15" s="102" t="str">
        <f>VLOOKUP(WEEKDAY(A15,1),גיליון1!$A$3:$B$9,2,0)</f>
        <v>Monday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 t="s">
        <v>66</v>
      </c>
    </row>
    <row r="16" spans="1:14" ht="12.75">
      <c r="A16" s="155">
        <f aca="true" t="shared" si="3" ref="A16:A43">+A15+1</f>
        <v>45202</v>
      </c>
      <c r="B16" s="102" t="str">
        <f>VLOOKUP(WEEKDAY(A16,1),גיליון1!$A$3:$B$9,2,0)</f>
        <v>Tuesday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 t="s">
        <v>66</v>
      </c>
    </row>
    <row r="17" spans="1:15" ht="12.75">
      <c r="A17" s="155">
        <f t="shared" si="3"/>
        <v>45203</v>
      </c>
      <c r="B17" s="102" t="str">
        <f>VLOOKUP(WEEKDAY(A17,1),גיליון1!$A$3:$B$9,2,0)</f>
        <v>Wednesday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 t="s">
        <v>66</v>
      </c>
      <c r="O17" s="92" t="s">
        <v>64</v>
      </c>
    </row>
    <row r="18" spans="1:15" ht="12.75">
      <c r="A18" s="155">
        <f>+A17+1</f>
        <v>45204</v>
      </c>
      <c r="B18" s="102" t="str">
        <f>VLOOKUP(WEEKDAY(A18,1),גיליון1!$A$3:$B$9,2,0)</f>
        <v>Thursday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 t="s">
        <v>66</v>
      </c>
      <c r="O18" s="92" t="s">
        <v>65</v>
      </c>
    </row>
    <row r="19" spans="1:15" ht="12.75">
      <c r="A19" s="165">
        <f t="shared" si="3"/>
        <v>45205</v>
      </c>
      <c r="B19" s="166" t="str">
        <f>VLOOKUP(WEEKDAY(A19,1),גיליון1!$A$3:$B$9,2,0)</f>
        <v>Friday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 t="s">
        <v>74</v>
      </c>
      <c r="O19" s="92" t="s">
        <v>63</v>
      </c>
    </row>
    <row r="20" spans="1:14" ht="12.75">
      <c r="A20" s="165">
        <f t="shared" si="3"/>
        <v>45206</v>
      </c>
      <c r="B20" s="166" t="str">
        <f>VLOOKUP(WEEKDAY(A20,1),גיליון1!$A$3:$B$9,2,0)</f>
        <v>Saturday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 t="s">
        <v>75</v>
      </c>
    </row>
    <row r="21" spans="1:14" ht="12.75">
      <c r="A21" s="155">
        <f t="shared" si="3"/>
        <v>45207</v>
      </c>
      <c r="B21" s="102" t="str">
        <f>VLOOKUP(WEEKDAY(A21,1),גיליון1!$A$3:$B$9,2,0)</f>
        <v>Sunday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45208</v>
      </c>
      <c r="B22" s="102" t="str">
        <f>VLOOKUP(WEEKDAY(A22,1),גיליון1!$A$3:$B$9,2,0)</f>
        <v>Monday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55">
        <f t="shared" si="3"/>
        <v>45209</v>
      </c>
      <c r="B23" s="102" t="str">
        <f>VLOOKUP(WEEKDAY(A23,1),גיליון1!$A$3:$B$9,2,0)</f>
        <v>Tuesday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55">
        <f t="shared" si="3"/>
        <v>45210</v>
      </c>
      <c r="B24" s="102" t="str">
        <f>VLOOKUP(WEEKDAY(A24,1),גיליון1!$A$3:$B$9,2,0)</f>
        <v>Wednesday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45211</v>
      </c>
      <c r="B25" s="102" t="str">
        <f>VLOOKUP(WEEKDAY(A25,1),גיליון1!$A$3:$B$9,2,0)</f>
        <v>Thursday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65">
        <f t="shared" si="3"/>
        <v>45212</v>
      </c>
      <c r="B26" s="166" t="str">
        <f>VLOOKUP(WEEKDAY(A26,1),גיליון1!$A$3:$B$9,2,0)</f>
        <v>Friday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</row>
    <row r="27" spans="1:14" ht="12.75">
      <c r="A27" s="165">
        <f t="shared" si="3"/>
        <v>45213</v>
      </c>
      <c r="B27" s="166" t="str">
        <f>VLOOKUP(WEEKDAY(A27,1),גיליון1!$A$3:$B$9,2,0)</f>
        <v>Saturday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</row>
    <row r="28" spans="1:14" ht="12.75">
      <c r="A28" s="155">
        <f t="shared" si="3"/>
        <v>45214</v>
      </c>
      <c r="B28" s="102" t="str">
        <f>VLOOKUP(WEEKDAY(A28,1),גיליון1!$A$3:$B$9,2,0)</f>
        <v>Sunday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45215</v>
      </c>
      <c r="B29" s="102" t="str">
        <f>VLOOKUP(WEEKDAY(A29,1),גיליון1!$A$3:$B$9,2,0)</f>
        <v>Monday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55">
        <f t="shared" si="3"/>
        <v>45216</v>
      </c>
      <c r="B30" s="102" t="str">
        <f>VLOOKUP(WEEKDAY(A30,1),גיליון1!$A$3:$B$9,2,0)</f>
        <v>Tuesday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55">
        <f t="shared" si="3"/>
        <v>45217</v>
      </c>
      <c r="B31" s="102" t="str">
        <f>VLOOKUP(WEEKDAY(A31,1),גיליון1!$A$3:$B$9,2,0)</f>
        <v>Wednesday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45218</v>
      </c>
      <c r="B32" s="102" t="str">
        <f>VLOOKUP(WEEKDAY(A32,1),גיליון1!$A$3:$B$9,2,0)</f>
        <v>Thursday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65">
        <f t="shared" si="3"/>
        <v>45219</v>
      </c>
      <c r="B33" s="166" t="str">
        <f>VLOOKUP(WEEKDAY(A33,1),גיליון1!$A$3:$B$9,2,0)</f>
        <v>Friday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</row>
    <row r="34" spans="1:14" ht="12.75">
      <c r="A34" s="165">
        <f t="shared" si="3"/>
        <v>45220</v>
      </c>
      <c r="B34" s="166" t="str">
        <f>VLOOKUP(WEEKDAY(A34,1),גיליון1!$A$3:$B$9,2,0)</f>
        <v>Saturday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</row>
    <row r="35" spans="1:14" ht="12.75">
      <c r="A35" s="155">
        <f t="shared" si="3"/>
        <v>45221</v>
      </c>
      <c r="B35" s="102" t="str">
        <f>VLOOKUP(WEEKDAY(A35,1),גיליון1!$A$3:$B$9,2,0)</f>
        <v>Sunday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45222</v>
      </c>
      <c r="B36" s="102" t="str">
        <f>VLOOKUP(WEEKDAY(A36,1),גיליון1!$A$3:$B$9,2,0)</f>
        <v>Monday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55">
        <f t="shared" si="3"/>
        <v>45223</v>
      </c>
      <c r="B37" s="102" t="str">
        <f>VLOOKUP(WEEKDAY(A37,1),גיליון1!$A$3:$B$9,2,0)</f>
        <v>Tuesday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55">
        <f t="shared" si="3"/>
        <v>45224</v>
      </c>
      <c r="B38" s="102" t="str">
        <f>VLOOKUP(WEEKDAY(A38,1),גיליון1!$A$3:$B$9,2,0)</f>
        <v>Wednesday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45225</v>
      </c>
      <c r="B39" s="102" t="str">
        <f>VLOOKUP(WEEKDAY(A39,1),גיליון1!$A$3:$B$9,2,0)</f>
        <v>Thursday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65">
        <f t="shared" si="3"/>
        <v>45226</v>
      </c>
      <c r="B40" s="166" t="str">
        <f>VLOOKUP(WEEKDAY(A40,1),גיליון1!$A$3:$B$9,2,0)</f>
        <v>Friday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</row>
    <row r="41" spans="1:14" ht="12.75">
      <c r="A41" s="165">
        <f t="shared" si="3"/>
        <v>45227</v>
      </c>
      <c r="B41" s="166" t="str">
        <f>VLOOKUP(WEEKDAY(A41,1),גיליון1!$A$3:$B$9,2,0)</f>
        <v>Saturday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</row>
    <row r="42" spans="1:14" ht="12.75">
      <c r="A42" s="155">
        <f t="shared" si="3"/>
        <v>45228</v>
      </c>
      <c r="B42" s="102" t="str">
        <f>VLOOKUP(WEEKDAY(A42,1),גיליון1!$A$3:$B$9,2,0)</f>
        <v>Sunday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45229</v>
      </c>
      <c r="B43" s="102" t="str">
        <f>VLOOKUP(WEEKDAY(A43,1),גיליון1!$A$3:$B$9,2,0)</f>
        <v>Monday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>
        <f>+A43+1</f>
        <v>45230</v>
      </c>
      <c r="B44" s="102" t="str">
        <f>VLOOKUP(WEEKDAY(A44,1),גיליון1!$A$3:$B$9,2,0)</f>
        <v>Tuesday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161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9">
      <selection activeCell="N44" sqref="N44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00390625" style="92" customWidth="1"/>
    <col min="12" max="12" width="11.57421875" style="92" customWidth="1"/>
    <col min="13" max="13" width="13.00390625" style="92" customWidth="1"/>
    <col min="14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45231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45231</v>
      </c>
      <c r="B14" s="102" t="str">
        <f>VLOOKUP(WEEKDAY(A14,1),גיליון1!$A$3:$B$9,2,0)</f>
        <v>Wednesday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3">+J14+I14</f>
        <v>0</v>
      </c>
      <c r="L14" s="158"/>
      <c r="M14" s="104">
        <f aca="true" t="shared" si="1" ref="M14:M43">+L14+K14</f>
        <v>0</v>
      </c>
      <c r="N14" s="160"/>
    </row>
    <row r="15" spans="1:14" ht="12.75">
      <c r="A15" s="155">
        <f>+A14+1</f>
        <v>45232</v>
      </c>
      <c r="B15" s="102" t="str">
        <f>VLOOKUP(WEEKDAY(A15,1),גיליון1!$A$3:$B$9,2,0)</f>
        <v>Thursday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65">
        <f aca="true" t="shared" si="3" ref="A16:A43">+A15+1</f>
        <v>45233</v>
      </c>
      <c r="B16" s="166" t="str">
        <f>VLOOKUP(WEEKDAY(A16,1),גיליון1!$A$3:$B$9,2,0)</f>
        <v>Friday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65">
        <f t="shared" si="3"/>
        <v>45234</v>
      </c>
      <c r="B17" s="166" t="str">
        <f>VLOOKUP(WEEKDAY(A17,1),גיליון1!$A$3:$B$9,2,0)</f>
        <v>Saturday</v>
      </c>
      <c r="C17" s="156"/>
      <c r="D17" s="112"/>
      <c r="E17" s="156"/>
      <c r="F17" s="112"/>
      <c r="G17" s="157"/>
      <c r="H17" s="158"/>
      <c r="I17" s="167">
        <f t="shared" si="2"/>
        <v>0</v>
      </c>
      <c r="J17" s="159"/>
      <c r="K17" s="167">
        <f t="shared" si="0"/>
        <v>0</v>
      </c>
      <c r="L17" s="158"/>
      <c r="M17" s="167">
        <f t="shared" si="1"/>
        <v>0</v>
      </c>
      <c r="N17" s="173"/>
      <c r="O17" s="92" t="s">
        <v>64</v>
      </c>
    </row>
    <row r="18" spans="1:15" ht="12.75">
      <c r="A18" s="155">
        <f t="shared" si="3"/>
        <v>45235</v>
      </c>
      <c r="B18" s="102" t="str">
        <f>VLOOKUP(WEEKDAY(A18,1),גיליון1!$A$3:$B$9,2,0)</f>
        <v>Sunday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45236</v>
      </c>
      <c r="B19" s="102" t="str">
        <f>VLOOKUP(WEEKDAY(A19,1),גיליון1!$A$3:$B$9,2,0)</f>
        <v>Monday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45237</v>
      </c>
      <c r="B20" s="102" t="str">
        <f>VLOOKUP(WEEKDAY(A20,1),גיליון1!$A$3:$B$9,2,0)</f>
        <v>Tuesday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45238</v>
      </c>
      <c r="B21" s="102" t="str">
        <f>VLOOKUP(WEEKDAY(A21,1),גיליון1!$A$3:$B$9,2,0)</f>
        <v>Wednesday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45239</v>
      </c>
      <c r="B22" s="102" t="str">
        <f>VLOOKUP(WEEKDAY(A22,1),גיליון1!$A$3:$B$9,2,0)</f>
        <v>Thursday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65">
        <f t="shared" si="3"/>
        <v>45240</v>
      </c>
      <c r="B23" s="166" t="str">
        <f>VLOOKUP(WEEKDAY(A23,1),גיליון1!$A$3:$B$9,2,0)</f>
        <v>Friday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65">
        <f t="shared" si="3"/>
        <v>45241</v>
      </c>
      <c r="B24" s="166" t="str">
        <f>VLOOKUP(WEEKDAY(A24,1),גיליון1!$A$3:$B$9,2,0)</f>
        <v>Saturday</v>
      </c>
      <c r="C24" s="156"/>
      <c r="D24" s="112"/>
      <c r="E24" s="156"/>
      <c r="F24" s="112"/>
      <c r="G24" s="157"/>
      <c r="H24" s="158"/>
      <c r="I24" s="167">
        <f t="shared" si="2"/>
        <v>0</v>
      </c>
      <c r="J24" s="159"/>
      <c r="K24" s="167">
        <f t="shared" si="0"/>
        <v>0</v>
      </c>
      <c r="L24" s="158"/>
      <c r="M24" s="167">
        <f t="shared" si="1"/>
        <v>0</v>
      </c>
      <c r="N24" s="173"/>
    </row>
    <row r="25" spans="1:14" ht="12.75">
      <c r="A25" s="155">
        <f t="shared" si="3"/>
        <v>45242</v>
      </c>
      <c r="B25" s="102" t="str">
        <f>VLOOKUP(WEEKDAY(A25,1),גיליון1!$A$3:$B$9,2,0)</f>
        <v>Sunday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45243</v>
      </c>
      <c r="B26" s="102" t="str">
        <f>VLOOKUP(WEEKDAY(A26,1),גיליון1!$A$3:$B$9,2,0)</f>
        <v>Monday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45244</v>
      </c>
      <c r="B27" s="102" t="str">
        <f>VLOOKUP(WEEKDAY(A27,1),גיליון1!$A$3:$B$9,2,0)</f>
        <v>Tuesday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45245</v>
      </c>
      <c r="B28" s="102" t="str">
        <f>VLOOKUP(WEEKDAY(A28,1),גיליון1!$A$3:$B$9,2,0)</f>
        <v>Wednesday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45246</v>
      </c>
      <c r="B29" s="102" t="str">
        <f>VLOOKUP(WEEKDAY(A29,1),גיליון1!$A$3:$B$9,2,0)</f>
        <v>Thursday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65">
        <f t="shared" si="3"/>
        <v>45247</v>
      </c>
      <c r="B30" s="166" t="str">
        <f>VLOOKUP(WEEKDAY(A30,1),גיליון1!$A$3:$B$9,2,0)</f>
        <v>Friday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65">
        <f t="shared" si="3"/>
        <v>45248</v>
      </c>
      <c r="B31" s="166" t="str">
        <f>VLOOKUP(WEEKDAY(A31,1),גיליון1!$A$3:$B$9,2,0)</f>
        <v>Saturday</v>
      </c>
      <c r="C31" s="156"/>
      <c r="D31" s="112"/>
      <c r="E31" s="156"/>
      <c r="F31" s="112"/>
      <c r="G31" s="157"/>
      <c r="H31" s="158"/>
      <c r="I31" s="167">
        <f t="shared" si="2"/>
        <v>0</v>
      </c>
      <c r="J31" s="159"/>
      <c r="K31" s="167">
        <f t="shared" si="0"/>
        <v>0</v>
      </c>
      <c r="L31" s="158"/>
      <c r="M31" s="167">
        <f t="shared" si="1"/>
        <v>0</v>
      </c>
      <c r="N31" s="173"/>
    </row>
    <row r="32" spans="1:14" ht="12.75">
      <c r="A32" s="155">
        <f t="shared" si="3"/>
        <v>45249</v>
      </c>
      <c r="B32" s="102" t="str">
        <f>VLOOKUP(WEEKDAY(A32,1),גיליון1!$A$3:$B$9,2,0)</f>
        <v>Sunday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45250</v>
      </c>
      <c r="B33" s="102" t="str">
        <f>VLOOKUP(WEEKDAY(A33,1),גיליון1!$A$3:$B$9,2,0)</f>
        <v>Monday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45251</v>
      </c>
      <c r="B34" s="102" t="str">
        <f>VLOOKUP(WEEKDAY(A34,1),גיליון1!$A$3:$B$9,2,0)</f>
        <v>Tuesday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45252</v>
      </c>
      <c r="B35" s="102" t="str">
        <f>VLOOKUP(WEEKDAY(A35,1),גיליון1!$A$3:$B$9,2,0)</f>
        <v>Wednesday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45253</v>
      </c>
      <c r="B36" s="102" t="str">
        <f>VLOOKUP(WEEKDAY(A36,1),גיליון1!$A$3:$B$9,2,0)</f>
        <v>Thursday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65">
        <f t="shared" si="3"/>
        <v>45254</v>
      </c>
      <c r="B37" s="166" t="str">
        <f>VLOOKUP(WEEKDAY(A37,1),גיליון1!$A$3:$B$9,2,0)</f>
        <v>Friday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65">
        <f t="shared" si="3"/>
        <v>45255</v>
      </c>
      <c r="B38" s="166" t="str">
        <f>VLOOKUP(WEEKDAY(A38,1),גיליון1!$A$3:$B$9,2,0)</f>
        <v>Saturday</v>
      </c>
      <c r="C38" s="156"/>
      <c r="D38" s="112"/>
      <c r="E38" s="156"/>
      <c r="F38" s="112"/>
      <c r="G38" s="157"/>
      <c r="H38" s="158"/>
      <c r="I38" s="167">
        <f t="shared" si="2"/>
        <v>0</v>
      </c>
      <c r="J38" s="159"/>
      <c r="K38" s="167">
        <f t="shared" si="0"/>
        <v>0</v>
      </c>
      <c r="L38" s="158"/>
      <c r="M38" s="167">
        <f t="shared" si="1"/>
        <v>0</v>
      </c>
      <c r="N38" s="173"/>
    </row>
    <row r="39" spans="1:14" ht="12.75">
      <c r="A39" s="155">
        <f t="shared" si="3"/>
        <v>45256</v>
      </c>
      <c r="B39" s="102" t="str">
        <f>VLOOKUP(WEEKDAY(A39,1),גיליון1!$A$3:$B$9,2,0)</f>
        <v>Sunday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45257</v>
      </c>
      <c r="B40" s="102" t="str">
        <f>VLOOKUP(WEEKDAY(A40,1),גיליון1!$A$3:$B$9,2,0)</f>
        <v>Monday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45258</v>
      </c>
      <c r="B41" s="102" t="str">
        <f>VLOOKUP(WEEKDAY(A41,1),גיליון1!$A$3:$B$9,2,0)</f>
        <v>Tuesday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45259</v>
      </c>
      <c r="B42" s="102" t="str">
        <f>VLOOKUP(WEEKDAY(A42,1),גיליון1!$A$3:$B$9,2,0)</f>
        <v>Wednesday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45260</v>
      </c>
      <c r="B43" s="102" t="str">
        <f>VLOOKUP(WEEKDAY(A43,1),גיליון1!$A$3:$B$9,2,0)</f>
        <v>Thursday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9">
      <selection activeCell="N45" sqref="N45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421875" style="92" customWidth="1"/>
    <col min="12" max="12" width="11.57421875" style="92" customWidth="1"/>
    <col min="13" max="13" width="13.00390625" style="92" customWidth="1"/>
    <col min="14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45261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65">
        <v>45261</v>
      </c>
      <c r="B14" s="166" t="str">
        <f>VLOOKUP(WEEKDAY(A14,1),גיליון1!$A$3:$B$9,2,0)</f>
        <v>Friday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3">+J14+I14</f>
        <v>0</v>
      </c>
      <c r="L14" s="158"/>
      <c r="M14" s="167">
        <f aca="true" t="shared" si="1" ref="M14:M43">+L14+K14</f>
        <v>0</v>
      </c>
      <c r="N14" s="173"/>
    </row>
    <row r="15" spans="1:14" ht="12.75">
      <c r="A15" s="165">
        <f>+A14+1</f>
        <v>45262</v>
      </c>
      <c r="B15" s="166" t="str">
        <f>VLOOKUP(WEEKDAY(A15,1),גיליון1!$A$3:$B$9,2,0)</f>
        <v>Saturday</v>
      </c>
      <c r="C15" s="156"/>
      <c r="D15" s="112"/>
      <c r="E15" s="156"/>
      <c r="F15" s="112"/>
      <c r="G15" s="157"/>
      <c r="H15" s="158"/>
      <c r="I15" s="167">
        <f aca="true" t="shared" si="2" ref="I15:I44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55">
        <f aca="true" t="shared" si="3" ref="A16:A44">+A15+1</f>
        <v>45263</v>
      </c>
      <c r="B16" s="102" t="str">
        <f>VLOOKUP(WEEKDAY(A16,1),גיליון1!$A$3:$B$9,2,0)</f>
        <v>Sunday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45264</v>
      </c>
      <c r="B17" s="102" t="str">
        <f>VLOOKUP(WEEKDAY(A17,1),גיליון1!$A$3:$B$9,2,0)</f>
        <v>Monday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45265</v>
      </c>
      <c r="B18" s="102" t="str">
        <f>VLOOKUP(WEEKDAY(A18,1),גיליון1!$A$3:$B$9,2,0)</f>
        <v>Tuesday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45266</v>
      </c>
      <c r="B19" s="102" t="str">
        <f>VLOOKUP(WEEKDAY(A19,1),גיליון1!$A$3:$B$9,2,0)</f>
        <v>Wednesday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45267</v>
      </c>
      <c r="B20" s="102" t="str">
        <f>VLOOKUP(WEEKDAY(A20,1),גיליון1!$A$3:$B$9,2,0)</f>
        <v>Thursday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 t="s">
        <v>67</v>
      </c>
    </row>
    <row r="21" spans="1:14" ht="12.75">
      <c r="A21" s="165">
        <f t="shared" si="3"/>
        <v>45268</v>
      </c>
      <c r="B21" s="166" t="str">
        <f>VLOOKUP(WEEKDAY(A21,1),גיליון1!$A$3:$B$9,2,0)</f>
        <v>Friday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/>
    </row>
    <row r="22" spans="1:14" ht="12.75">
      <c r="A22" s="165">
        <f t="shared" si="3"/>
        <v>45269</v>
      </c>
      <c r="B22" s="166" t="str">
        <f>VLOOKUP(WEEKDAY(A22,1),גיליון1!$A$3:$B$9,2,0)</f>
        <v>Saturday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55">
        <f t="shared" si="3"/>
        <v>45270</v>
      </c>
      <c r="B23" s="102" t="str">
        <f>VLOOKUP(WEEKDAY(A23,1),גיליון1!$A$3:$B$9,2,0)</f>
        <v>Sunday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 t="s">
        <v>67</v>
      </c>
    </row>
    <row r="24" spans="1:14" ht="12.75">
      <c r="A24" s="155">
        <f t="shared" si="3"/>
        <v>45271</v>
      </c>
      <c r="B24" s="102" t="str">
        <f>VLOOKUP(WEEKDAY(A24,1),גיליון1!$A$3:$B$9,2,0)</f>
        <v>Monday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 t="s">
        <v>67</v>
      </c>
    </row>
    <row r="25" spans="1:14" ht="12.75">
      <c r="A25" s="155">
        <f t="shared" si="3"/>
        <v>45272</v>
      </c>
      <c r="B25" s="102" t="str">
        <f>VLOOKUP(WEEKDAY(A25,1),גיליון1!$A$3:$B$9,2,0)</f>
        <v>Tuesday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 t="s">
        <v>67</v>
      </c>
    </row>
    <row r="26" spans="1:14" ht="12.75">
      <c r="A26" s="155">
        <f t="shared" si="3"/>
        <v>45273</v>
      </c>
      <c r="B26" s="102" t="str">
        <f>VLOOKUP(WEEKDAY(A26,1),גיליון1!$A$3:$B$9,2,0)</f>
        <v>Wednesday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 t="s">
        <v>67</v>
      </c>
    </row>
    <row r="27" spans="1:14" ht="12.75">
      <c r="A27" s="155">
        <f t="shared" si="3"/>
        <v>45274</v>
      </c>
      <c r="B27" s="102" t="str">
        <f>VLOOKUP(WEEKDAY(A27,1),גיליון1!$A$3:$B$9,2,0)</f>
        <v>Thursday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 t="s">
        <v>67</v>
      </c>
    </row>
    <row r="28" spans="1:14" ht="12.75">
      <c r="A28" s="165">
        <f t="shared" si="3"/>
        <v>45275</v>
      </c>
      <c r="B28" s="166" t="str">
        <f>VLOOKUP(WEEKDAY(A28,1),גיליון1!$A$3:$B$9,2,0)</f>
        <v>Friday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/>
    </row>
    <row r="29" spans="1:14" ht="12.75">
      <c r="A29" s="165">
        <f t="shared" si="3"/>
        <v>45276</v>
      </c>
      <c r="B29" s="166" t="str">
        <f>VLOOKUP(WEEKDAY(A29,1),גיליון1!$A$3:$B$9,2,0)</f>
        <v>Saturday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/>
    </row>
    <row r="30" spans="1:14" ht="12.75">
      <c r="A30" s="155">
        <f t="shared" si="3"/>
        <v>45277</v>
      </c>
      <c r="B30" s="102" t="str">
        <f>VLOOKUP(WEEKDAY(A30,1),גיליון1!$A$3:$B$9,2,0)</f>
        <v>Sunday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55">
        <f t="shared" si="3"/>
        <v>45278</v>
      </c>
      <c r="B31" s="102" t="str">
        <f>VLOOKUP(WEEKDAY(A31,1),גיליון1!$A$3:$B$9,2,0)</f>
        <v>Monday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45279</v>
      </c>
      <c r="B32" s="102" t="str">
        <f>VLOOKUP(WEEKDAY(A32,1),גיליון1!$A$3:$B$9,2,0)</f>
        <v>Tuesday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45280</v>
      </c>
      <c r="B33" s="102" t="str">
        <f>VLOOKUP(WEEKDAY(A33,1),גיליון1!$A$3:$B$9,2,0)</f>
        <v>Wednesday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45281</v>
      </c>
      <c r="B34" s="102" t="str">
        <f>VLOOKUP(WEEKDAY(A34,1),גיליון1!$A$3:$B$9,2,0)</f>
        <v>Thursday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65">
        <f t="shared" si="3"/>
        <v>45282</v>
      </c>
      <c r="B35" s="166" t="str">
        <f>VLOOKUP(WEEKDAY(A35,1),גיליון1!$A$3:$B$9,2,0)</f>
        <v>Friday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</row>
    <row r="36" spans="1:14" ht="12.75">
      <c r="A36" s="165">
        <f t="shared" si="3"/>
        <v>45283</v>
      </c>
      <c r="B36" s="166" t="str">
        <f>VLOOKUP(WEEKDAY(A36,1),גיליון1!$A$3:$B$9,2,0)</f>
        <v>Saturday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55">
        <f t="shared" si="3"/>
        <v>45284</v>
      </c>
      <c r="B37" s="102" t="str">
        <f>VLOOKUP(WEEKDAY(A37,1),גיליון1!$A$3:$B$9,2,0)</f>
        <v>Sunday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55">
        <f t="shared" si="3"/>
        <v>45285</v>
      </c>
      <c r="B38" s="102" t="str">
        <f>VLOOKUP(WEEKDAY(A38,1),גיליון1!$A$3:$B$9,2,0)</f>
        <v>Monday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45286</v>
      </c>
      <c r="B39" s="102" t="str">
        <f>VLOOKUP(WEEKDAY(A39,1),גיליון1!$A$3:$B$9,2,0)</f>
        <v>Tuesday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45287</v>
      </c>
      <c r="B40" s="102" t="str">
        <f>VLOOKUP(WEEKDAY(A40,1),גיליון1!$A$3:$B$9,2,0)</f>
        <v>Wednesday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45288</v>
      </c>
      <c r="B41" s="102" t="str">
        <f>VLOOKUP(WEEKDAY(A41,1),גיליון1!$A$3:$B$9,2,0)</f>
        <v>Thursday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65">
        <f t="shared" si="3"/>
        <v>45289</v>
      </c>
      <c r="B42" s="166" t="str">
        <f>VLOOKUP(WEEKDAY(A42,1),גיליון1!$A$3:$B$9,2,0)</f>
        <v>Friday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/>
    </row>
    <row r="43" spans="1:14" ht="12.75">
      <c r="A43" s="165">
        <f t="shared" si="3"/>
        <v>45290</v>
      </c>
      <c r="B43" s="166" t="str">
        <f>VLOOKUP(WEEKDAY(A43,1),גיליון1!$A$3:$B$9,2,0)</f>
        <v>Saturday</v>
      </c>
      <c r="C43" s="156"/>
      <c r="D43" s="112"/>
      <c r="E43" s="156"/>
      <c r="F43" s="112"/>
      <c r="G43" s="157"/>
      <c r="H43" s="158"/>
      <c r="I43" s="167">
        <f t="shared" si="2"/>
        <v>0</v>
      </c>
      <c r="J43" s="159"/>
      <c r="K43" s="167">
        <f t="shared" si="0"/>
        <v>0</v>
      </c>
      <c r="L43" s="158"/>
      <c r="M43" s="167">
        <f t="shared" si="1"/>
        <v>0</v>
      </c>
      <c r="N43" s="173"/>
    </row>
    <row r="44" spans="1:14" ht="24">
      <c r="A44" s="155">
        <f t="shared" si="3"/>
        <v>45291</v>
      </c>
      <c r="B44" s="102" t="str">
        <f>VLOOKUP(WEEKDAY(A44,1),גיליון1!$A$3:$B$9,2,0)</f>
        <v>Sunday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>+J44+I44</f>
        <v>0</v>
      </c>
      <c r="L44" s="158"/>
      <c r="M44" s="104">
        <f>+L44+K44</f>
        <v>0</v>
      </c>
      <c r="N44" s="160" t="s">
        <v>100</v>
      </c>
    </row>
    <row r="45" spans="1:14" ht="12.75">
      <c r="A45" s="155" t="s">
        <v>11</v>
      </c>
      <c r="B45" s="102"/>
      <c r="C45" s="156">
        <f>SUM(C14:C44)</f>
        <v>0</v>
      </c>
      <c r="D45" s="112"/>
      <c r="E45" s="156">
        <f>SUM(E14:E44)</f>
        <v>0</v>
      </c>
      <c r="F45" s="112"/>
      <c r="G45" s="157">
        <f aca="true" t="shared" si="4" ref="G45:M45">SUM(G14:G44)</f>
        <v>0</v>
      </c>
      <c r="H45" s="158">
        <f t="shared" si="4"/>
        <v>0</v>
      </c>
      <c r="I45" s="104">
        <f t="shared" si="4"/>
        <v>0</v>
      </c>
      <c r="J45" s="159">
        <f t="shared" si="4"/>
        <v>0</v>
      </c>
      <c r="K45" s="104">
        <f t="shared" si="4"/>
        <v>0</v>
      </c>
      <c r="L45" s="158">
        <f t="shared" si="4"/>
        <v>0</v>
      </c>
      <c r="M45" s="104">
        <f t="shared" si="4"/>
        <v>0</v>
      </c>
      <c r="N45" s="160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7">
    <mergeCell ref="C9:D9"/>
    <mergeCell ref="C10:D10"/>
    <mergeCell ref="E10:F10"/>
    <mergeCell ref="C11:D11"/>
    <mergeCell ref="C12:D12"/>
    <mergeCell ref="E11:F11"/>
    <mergeCell ref="E12:F12"/>
    <mergeCell ref="B54:N54"/>
    <mergeCell ref="A46:N46"/>
    <mergeCell ref="A47:N47"/>
    <mergeCell ref="A1:N1"/>
    <mergeCell ref="C4:E4"/>
    <mergeCell ref="C6:E6"/>
    <mergeCell ref="C8:I8"/>
    <mergeCell ref="J8:J12"/>
    <mergeCell ref="K4:M4"/>
    <mergeCell ref="E9:F9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0">
      <selection activeCell="N34" sqref="N34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2.57421875" style="92" customWidth="1"/>
    <col min="12" max="12" width="11.57421875" style="92" customWidth="1"/>
    <col min="13" max="13" width="13.00390625" style="92" customWidth="1"/>
    <col min="14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45292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62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5" ht="15">
      <c r="A14" s="155">
        <v>45292</v>
      </c>
      <c r="B14" s="102" t="str">
        <f>VLOOKUP(WEEKDAY(A14,1),גיליון1!$A$3:$B$9,2,0)</f>
        <v>Monday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  <c r="O14" s="58"/>
    </row>
    <row r="15" spans="1:15" ht="15">
      <c r="A15" s="155">
        <f>+A14+1</f>
        <v>45293</v>
      </c>
      <c r="B15" s="102" t="str">
        <f>VLOOKUP(WEEKDAY(A15,1),גיליון1!$A$3:$B$9,2,0)</f>
        <v>Tuesday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  <c r="O15" s="58"/>
    </row>
    <row r="16" spans="1:15" ht="15">
      <c r="A16" s="155">
        <f aca="true" t="shared" si="3" ref="A16:A44">+A15+1</f>
        <v>45294</v>
      </c>
      <c r="B16" s="102" t="str">
        <f>VLOOKUP(WEEKDAY(A16,1),גיליון1!$A$3:$B$9,2,0)</f>
        <v>Wednesday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  <c r="O16" s="58"/>
    </row>
    <row r="17" spans="1:15" ht="15">
      <c r="A17" s="155">
        <f t="shared" si="3"/>
        <v>45295</v>
      </c>
      <c r="B17" s="102" t="str">
        <f>VLOOKUP(WEEKDAY(A17,1),גיליון1!$A$3:$B$9,2,0)</f>
        <v>Thursday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58" t="s">
        <v>64</v>
      </c>
    </row>
    <row r="18" spans="1:15" ht="15">
      <c r="A18" s="165">
        <f t="shared" si="3"/>
        <v>45296</v>
      </c>
      <c r="B18" s="166" t="str">
        <f>VLOOKUP(WEEKDAY(A18,1),גיליון1!$A$3:$B$9,2,0)</f>
        <v>Friday</v>
      </c>
      <c r="C18" s="156"/>
      <c r="D18" s="112"/>
      <c r="E18" s="156"/>
      <c r="F18" s="112"/>
      <c r="G18" s="157"/>
      <c r="H18" s="158"/>
      <c r="I18" s="167">
        <f t="shared" si="2"/>
        <v>0</v>
      </c>
      <c r="J18" s="159"/>
      <c r="K18" s="167">
        <f t="shared" si="0"/>
        <v>0</v>
      </c>
      <c r="L18" s="158"/>
      <c r="M18" s="167">
        <f t="shared" si="1"/>
        <v>0</v>
      </c>
      <c r="N18" s="173"/>
      <c r="O18" s="58" t="s">
        <v>65</v>
      </c>
    </row>
    <row r="19" spans="1:15" ht="15">
      <c r="A19" s="165">
        <f t="shared" si="3"/>
        <v>45297</v>
      </c>
      <c r="B19" s="166" t="str">
        <f>VLOOKUP(WEEKDAY(A19,1),גיליון1!$A$3:$B$9,2,0)</f>
        <v>Saturday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/>
      <c r="O19" s="58" t="s">
        <v>63</v>
      </c>
    </row>
    <row r="20" spans="1:15" ht="15">
      <c r="A20" s="155">
        <f t="shared" si="3"/>
        <v>45298</v>
      </c>
      <c r="B20" s="102" t="str">
        <f>VLOOKUP(WEEKDAY(A20,1),גיליון1!$A$3:$B$9,2,0)</f>
        <v>Sunday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  <c r="O20" s="58"/>
    </row>
    <row r="21" spans="1:15" ht="15">
      <c r="A21" s="155">
        <f t="shared" si="3"/>
        <v>45299</v>
      </c>
      <c r="B21" s="102" t="str">
        <f>VLOOKUP(WEEKDAY(A21,1),גיליון1!$A$3:$B$9,2,0)</f>
        <v>Monday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  <c r="O21" s="58"/>
    </row>
    <row r="22" spans="1:15" ht="15">
      <c r="A22" s="155">
        <f t="shared" si="3"/>
        <v>45300</v>
      </c>
      <c r="B22" s="102" t="str">
        <f>VLOOKUP(WEEKDAY(A22,1),גיליון1!$A$3:$B$9,2,0)</f>
        <v>Tuesday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  <c r="O22" s="58"/>
    </row>
    <row r="23" spans="1:15" ht="15">
      <c r="A23" s="155">
        <f t="shared" si="3"/>
        <v>45301</v>
      </c>
      <c r="B23" s="102" t="str">
        <f>VLOOKUP(WEEKDAY(A23,1),גיליון1!$A$3:$B$9,2,0)</f>
        <v>Wednesday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  <c r="O23" s="58"/>
    </row>
    <row r="24" spans="1:15" ht="15">
      <c r="A24" s="155">
        <f t="shared" si="3"/>
        <v>45302</v>
      </c>
      <c r="B24" s="102" t="str">
        <f>VLOOKUP(WEEKDAY(A24,1),גיליון1!$A$3:$B$9,2,0)</f>
        <v>Thursday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  <c r="O24" s="58"/>
    </row>
    <row r="25" spans="1:15" ht="15">
      <c r="A25" s="165">
        <f t="shared" si="3"/>
        <v>45303</v>
      </c>
      <c r="B25" s="166" t="str">
        <f>VLOOKUP(WEEKDAY(A25,1),גיליון1!$A$3:$B$9,2,0)</f>
        <v>Friday</v>
      </c>
      <c r="C25" s="156"/>
      <c r="D25" s="112"/>
      <c r="E25" s="156"/>
      <c r="F25" s="112"/>
      <c r="G25" s="157"/>
      <c r="H25" s="158"/>
      <c r="I25" s="167">
        <f t="shared" si="2"/>
        <v>0</v>
      </c>
      <c r="J25" s="159"/>
      <c r="K25" s="167">
        <f t="shared" si="0"/>
        <v>0</v>
      </c>
      <c r="L25" s="158"/>
      <c r="M25" s="167">
        <f t="shared" si="1"/>
        <v>0</v>
      </c>
      <c r="N25" s="173"/>
      <c r="O25" s="58"/>
    </row>
    <row r="26" spans="1:15" ht="15">
      <c r="A26" s="165">
        <f t="shared" si="3"/>
        <v>45304</v>
      </c>
      <c r="B26" s="166" t="str">
        <f>VLOOKUP(WEEKDAY(A26,1),גיליון1!$A$3:$B$9,2,0)</f>
        <v>Saturday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  <c r="O26" s="58"/>
    </row>
    <row r="27" spans="1:15" ht="15">
      <c r="A27" s="155">
        <f t="shared" si="3"/>
        <v>45305</v>
      </c>
      <c r="B27" s="102" t="str">
        <f>VLOOKUP(WEEKDAY(A27,1),גיליון1!$A$3:$B$9,2,0)</f>
        <v>Sunday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  <c r="O27" s="58"/>
    </row>
    <row r="28" spans="1:15" ht="15">
      <c r="A28" s="155">
        <f t="shared" si="3"/>
        <v>45306</v>
      </c>
      <c r="B28" s="102" t="str">
        <f>VLOOKUP(WEEKDAY(A28,1),גיליון1!$A$3:$B$9,2,0)</f>
        <v>Monday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  <c r="O28" s="58"/>
    </row>
    <row r="29" spans="1:15" ht="15">
      <c r="A29" s="155">
        <f t="shared" si="3"/>
        <v>45307</v>
      </c>
      <c r="B29" s="102" t="str">
        <f>VLOOKUP(WEEKDAY(A29,1),גיליון1!$A$3:$B$9,2,0)</f>
        <v>Tuesday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  <c r="O29" s="58"/>
    </row>
    <row r="30" spans="1:15" ht="15">
      <c r="A30" s="155">
        <f t="shared" si="3"/>
        <v>45308</v>
      </c>
      <c r="B30" s="102" t="str">
        <f>VLOOKUP(WEEKDAY(A30,1),גיליון1!$A$3:$B$9,2,0)</f>
        <v>Wednesday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  <c r="O30" s="58"/>
    </row>
    <row r="31" spans="1:15" ht="15">
      <c r="A31" s="155">
        <f t="shared" si="3"/>
        <v>45309</v>
      </c>
      <c r="B31" s="102" t="str">
        <f>VLOOKUP(WEEKDAY(A31,1),גיליון1!$A$3:$B$9,2,0)</f>
        <v>Thursday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  <c r="O31" s="58"/>
    </row>
    <row r="32" spans="1:15" ht="15">
      <c r="A32" s="165">
        <f t="shared" si="3"/>
        <v>45310</v>
      </c>
      <c r="B32" s="166" t="str">
        <f>VLOOKUP(WEEKDAY(A32,1),גיליון1!$A$3:$B$9,2,0)</f>
        <v>Friday</v>
      </c>
      <c r="C32" s="156"/>
      <c r="D32" s="112"/>
      <c r="E32" s="156"/>
      <c r="F32" s="112"/>
      <c r="G32" s="157"/>
      <c r="H32" s="158"/>
      <c r="I32" s="167">
        <f t="shared" si="2"/>
        <v>0</v>
      </c>
      <c r="J32" s="159"/>
      <c r="K32" s="167">
        <f t="shared" si="0"/>
        <v>0</v>
      </c>
      <c r="L32" s="158"/>
      <c r="M32" s="167">
        <f t="shared" si="1"/>
        <v>0</v>
      </c>
      <c r="N32" s="173"/>
      <c r="O32" s="58"/>
    </row>
    <row r="33" spans="1:15" ht="15">
      <c r="A33" s="165">
        <f t="shared" si="3"/>
        <v>45311</v>
      </c>
      <c r="B33" s="166" t="str">
        <f>VLOOKUP(WEEKDAY(A33,1),גיליון1!$A$3:$B$9,2,0)</f>
        <v>Saturday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  <c r="O33" s="58"/>
    </row>
    <row r="34" spans="1:15" ht="15">
      <c r="A34" s="155">
        <f t="shared" si="3"/>
        <v>45312</v>
      </c>
      <c r="B34" s="102" t="str">
        <f>VLOOKUP(WEEKDAY(A34,1),גיליון1!$A$3:$B$9,2,0)</f>
        <v>Sunday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  <c r="O34" s="58"/>
    </row>
    <row r="35" spans="1:15" ht="15">
      <c r="A35" s="155">
        <f t="shared" si="3"/>
        <v>45313</v>
      </c>
      <c r="B35" s="102" t="str">
        <f>VLOOKUP(WEEKDAY(A35,1),גיליון1!$A$3:$B$9,2,0)</f>
        <v>Monday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  <c r="O35" s="58"/>
    </row>
    <row r="36" spans="1:15" ht="15">
      <c r="A36" s="155">
        <f t="shared" si="3"/>
        <v>45314</v>
      </c>
      <c r="B36" s="102" t="str">
        <f>VLOOKUP(WEEKDAY(A36,1),גיליון1!$A$3:$B$9,2,0)</f>
        <v>Tuesday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  <c r="O36" s="58"/>
    </row>
    <row r="37" spans="1:15" ht="15">
      <c r="A37" s="155">
        <f t="shared" si="3"/>
        <v>45315</v>
      </c>
      <c r="B37" s="102" t="str">
        <f>VLOOKUP(WEEKDAY(A37,1),גיליון1!$A$3:$B$9,2,0)</f>
        <v>Wednesday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  <c r="O37" s="58"/>
    </row>
    <row r="38" spans="1:15" ht="15">
      <c r="A38" s="155">
        <f t="shared" si="3"/>
        <v>45316</v>
      </c>
      <c r="B38" s="102" t="str">
        <f>VLOOKUP(WEEKDAY(A38,1),גיליון1!$A$3:$B$9,2,0)</f>
        <v>Thursday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  <c r="O38" s="58"/>
    </row>
    <row r="39" spans="1:15" ht="15">
      <c r="A39" s="165">
        <f t="shared" si="3"/>
        <v>45317</v>
      </c>
      <c r="B39" s="166" t="str">
        <f>VLOOKUP(WEEKDAY(A39,1),גיליון1!$A$3:$B$9,2,0)</f>
        <v>Friday</v>
      </c>
      <c r="C39" s="156"/>
      <c r="D39" s="112"/>
      <c r="E39" s="156"/>
      <c r="F39" s="112"/>
      <c r="G39" s="157"/>
      <c r="H39" s="158"/>
      <c r="I39" s="167">
        <f t="shared" si="2"/>
        <v>0</v>
      </c>
      <c r="J39" s="159"/>
      <c r="K39" s="167">
        <f t="shared" si="0"/>
        <v>0</v>
      </c>
      <c r="L39" s="158"/>
      <c r="M39" s="167">
        <f t="shared" si="1"/>
        <v>0</v>
      </c>
      <c r="N39" s="173"/>
      <c r="O39" s="58"/>
    </row>
    <row r="40" spans="1:15" ht="15">
      <c r="A40" s="165">
        <f t="shared" si="3"/>
        <v>45318</v>
      </c>
      <c r="B40" s="166" t="str">
        <f>VLOOKUP(WEEKDAY(A40,1),גיליון1!$A$3:$B$9,2,0)</f>
        <v>Saturday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  <c r="O40" s="58"/>
    </row>
    <row r="41" spans="1:15" ht="15">
      <c r="A41" s="155">
        <f t="shared" si="3"/>
        <v>45319</v>
      </c>
      <c r="B41" s="102" t="str">
        <f>VLOOKUP(WEEKDAY(A41,1),גיליון1!$A$3:$B$9,2,0)</f>
        <v>Sunday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  <c r="O41" s="58"/>
    </row>
    <row r="42" spans="1:15" ht="15">
      <c r="A42" s="155">
        <f t="shared" si="3"/>
        <v>45320</v>
      </c>
      <c r="B42" s="102" t="str">
        <f>VLOOKUP(WEEKDAY(A42,1),גיליון1!$A$3:$B$9,2,0)</f>
        <v>Monday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  <c r="O42" s="58"/>
    </row>
    <row r="43" spans="1:15" ht="15">
      <c r="A43" s="155">
        <f t="shared" si="3"/>
        <v>45321</v>
      </c>
      <c r="B43" s="102" t="str">
        <f>VLOOKUP(WEEKDAY(A43,1),גיליון1!$A$3:$B$9,2,0)</f>
        <v>Tuesday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 t="s">
        <v>105</v>
      </c>
      <c r="O43" s="58"/>
    </row>
    <row r="44" spans="1:15" ht="15.75" thickBot="1">
      <c r="A44" s="155">
        <f t="shared" si="3"/>
        <v>45322</v>
      </c>
      <c r="B44" s="102" t="str">
        <f>VLOOKUP(WEEKDAY(A44,1),גיליון1!$A$3:$B$9,2,0)</f>
        <v>Wednesday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  <c r="O44" s="58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2">
      <selection activeCell="N43" sqref="N43"/>
    </sheetView>
  </sheetViews>
  <sheetFormatPr defaultColWidth="9.28125" defaultRowHeight="12.75"/>
  <cols>
    <col min="1" max="1" width="13.00390625" style="92" customWidth="1"/>
    <col min="2" max="2" width="17.28125" style="92" customWidth="1"/>
    <col min="3" max="3" width="9.28125" style="92" customWidth="1"/>
    <col min="4" max="4" width="4.28125" style="92" customWidth="1"/>
    <col min="5" max="5" width="9.28125" style="92" customWidth="1"/>
    <col min="6" max="6" width="4.28125" style="92" customWidth="1"/>
    <col min="7" max="7" width="10.28125" style="92" customWidth="1"/>
    <col min="8" max="8" width="9.28125" style="92" customWidth="1"/>
    <col min="9" max="9" width="7.7109375" style="92" customWidth="1"/>
    <col min="10" max="10" width="10.28125" style="92" customWidth="1"/>
    <col min="11" max="11" width="11.7109375" style="92" customWidth="1"/>
    <col min="12" max="12" width="11.57421875" style="92" customWidth="1"/>
    <col min="13" max="13" width="13.00390625" style="92" customWidth="1"/>
    <col min="14" max="16384" width="9.28125" style="92" customWidth="1"/>
  </cols>
  <sheetData>
    <row r="1" spans="1:14" ht="18.7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>
      <c r="A2" s="67"/>
      <c r="B2" s="68" t="s">
        <v>0</v>
      </c>
      <c r="C2" s="106">
        <f>+A14</f>
        <v>45323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11" t="str">
        <f>'total year'!C4:E4</f>
        <v>Tel Aviv University </v>
      </c>
      <c r="D4" s="211"/>
      <c r="E4" s="211"/>
      <c r="F4" s="73"/>
      <c r="G4" s="74"/>
      <c r="H4" s="68" t="s">
        <v>36</v>
      </c>
      <c r="I4" s="71"/>
      <c r="J4" s="77"/>
      <c r="K4" s="211">
        <f>IF('total year'!I4=0,"",'total year'!I4)</f>
      </c>
      <c r="L4" s="211"/>
      <c r="M4" s="211"/>
      <c r="N4" s="91"/>
      <c r="O4" s="58" t="s">
        <v>29</v>
      </c>
    </row>
    <row r="5" spans="1:17" ht="17.25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7.25">
      <c r="A6" s="73"/>
      <c r="B6" s="68" t="s">
        <v>1</v>
      </c>
      <c r="C6" s="239" t="str">
        <f>IF('total year'!C6:E6=0," ",'total year'!C6:E6)</f>
        <v> </v>
      </c>
      <c r="D6" s="239"/>
      <c r="E6" s="239"/>
      <c r="F6" s="76"/>
      <c r="G6" s="77"/>
      <c r="H6" s="68" t="s">
        <v>35</v>
      </c>
      <c r="I6" s="71"/>
      <c r="J6" s="77"/>
      <c r="K6" s="211">
        <f>IF('total year'!I6=0,"",'total year'!I6)</f>
      </c>
      <c r="L6" s="211"/>
      <c r="M6" s="211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9" t="s">
        <v>2</v>
      </c>
      <c r="D8" s="249"/>
      <c r="E8" s="249"/>
      <c r="F8" s="249"/>
      <c r="G8" s="250"/>
      <c r="H8" s="251"/>
      <c r="I8" s="251"/>
      <c r="J8" s="236" t="s">
        <v>31</v>
      </c>
      <c r="K8" s="236" t="s">
        <v>33</v>
      </c>
      <c r="L8" s="243" t="s">
        <v>26</v>
      </c>
      <c r="M8" s="240" t="s">
        <v>32</v>
      </c>
      <c r="N8" s="240" t="s">
        <v>17</v>
      </c>
    </row>
    <row r="9" spans="1:14" ht="12.75" customHeight="1" thickBot="1">
      <c r="A9" s="96"/>
      <c r="B9" s="99"/>
      <c r="C9" s="256"/>
      <c r="D9" s="257"/>
      <c r="E9" s="256"/>
      <c r="F9" s="257"/>
      <c r="G9" s="113"/>
      <c r="H9" s="116"/>
      <c r="I9" s="254" t="s">
        <v>19</v>
      </c>
      <c r="J9" s="237"/>
      <c r="K9" s="242"/>
      <c r="L9" s="244"/>
      <c r="M9" s="241"/>
      <c r="N9" s="241"/>
    </row>
    <row r="10" spans="1:15" ht="12.75" customHeight="1">
      <c r="A10" s="126"/>
      <c r="B10" s="100" t="s">
        <v>3</v>
      </c>
      <c r="C10" s="258" t="s">
        <v>22</v>
      </c>
      <c r="D10" s="259"/>
      <c r="E10" s="258" t="s">
        <v>23</v>
      </c>
      <c r="F10" s="259"/>
      <c r="G10" s="127" t="s">
        <v>20</v>
      </c>
      <c r="H10" s="126" t="s">
        <v>34</v>
      </c>
      <c r="I10" s="255"/>
      <c r="J10" s="237"/>
      <c r="K10" s="242"/>
      <c r="L10" s="247" t="s">
        <v>45</v>
      </c>
      <c r="M10" s="241"/>
      <c r="N10" s="241"/>
      <c r="O10" s="58" t="s">
        <v>29</v>
      </c>
    </row>
    <row r="11" spans="1:15" ht="14.25" customHeight="1">
      <c r="A11" s="97"/>
      <c r="B11" s="101" t="s">
        <v>43</v>
      </c>
      <c r="C11" s="260" t="str">
        <f>IF('total year'!C11=0," ",'total year'!C11)</f>
        <v> </v>
      </c>
      <c r="D11" s="261"/>
      <c r="E11" s="260" t="str">
        <f>IF('total year'!D11=0," ",'total year'!D11)</f>
        <v> </v>
      </c>
      <c r="F11" s="26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37"/>
      <c r="K11" s="242"/>
      <c r="L11" s="242"/>
      <c r="M11" s="241"/>
      <c r="N11" s="241"/>
      <c r="O11" s="59" t="s">
        <v>39</v>
      </c>
    </row>
    <row r="12" spans="1:15" ht="17.25" customHeight="1">
      <c r="A12" s="97"/>
      <c r="B12" s="101" t="s">
        <v>46</v>
      </c>
      <c r="C12" s="260" t="str">
        <f>IF('total year'!C12=0," ",'total year'!C12)</f>
        <v> </v>
      </c>
      <c r="D12" s="261"/>
      <c r="E12" s="260" t="str">
        <f>IF('total year'!D12=0," ",'total year'!D12)</f>
        <v> </v>
      </c>
      <c r="F12" s="26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37"/>
      <c r="K12" s="242"/>
      <c r="L12" s="241"/>
      <c r="M12" s="241"/>
      <c r="N12" s="241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45323</v>
      </c>
      <c r="B14" s="102" t="str">
        <f>VLOOKUP(WEEKDAY(A14,1),גיליון1!$A$3:$B$9,2,0)</f>
        <v>Thursday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1">+J14+I14</f>
        <v>0</v>
      </c>
      <c r="L14" s="158"/>
      <c r="M14" s="104">
        <f aca="true" t="shared" si="1" ref="M14:M41">+L14+K14</f>
        <v>0</v>
      </c>
      <c r="N14" s="160"/>
    </row>
    <row r="15" spans="1:14" ht="12.75">
      <c r="A15" s="165">
        <f>+A14+1</f>
        <v>45324</v>
      </c>
      <c r="B15" s="166" t="str">
        <f>VLOOKUP(WEEKDAY(A15,1),גיליון1!$A$3:$B$9,2,0)</f>
        <v>Friday</v>
      </c>
      <c r="C15" s="156"/>
      <c r="D15" s="112"/>
      <c r="E15" s="156"/>
      <c r="F15" s="112"/>
      <c r="G15" s="157"/>
      <c r="H15" s="158"/>
      <c r="I15" s="167">
        <f aca="true" t="shared" si="2" ref="I15:I41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65">
        <f aca="true" t="shared" si="3" ref="A16:A42">+A15+1</f>
        <v>45325</v>
      </c>
      <c r="B16" s="166" t="str">
        <f>VLOOKUP(WEEKDAY(A16,1),גיליון1!$A$3:$B$9,2,0)</f>
        <v>Saturday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55">
        <f t="shared" si="3"/>
        <v>45326</v>
      </c>
      <c r="B17" s="102" t="str">
        <f>VLOOKUP(WEEKDAY(A17,1),גיליון1!$A$3:$B$9,2,0)</f>
        <v>Sunday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45327</v>
      </c>
      <c r="B18" s="102" t="str">
        <f>VLOOKUP(WEEKDAY(A18,1),גיליון1!$A$3:$B$9,2,0)</f>
        <v>Monday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45328</v>
      </c>
      <c r="B19" s="102" t="str">
        <f>VLOOKUP(WEEKDAY(A19,1),גיליון1!$A$3:$B$9,2,0)</f>
        <v>Tuesday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45329</v>
      </c>
      <c r="B20" s="102" t="str">
        <f>VLOOKUP(WEEKDAY(A20,1),גיליון1!$A$3:$B$9,2,0)</f>
        <v>Wednesday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45330</v>
      </c>
      <c r="B21" s="102" t="str">
        <f>VLOOKUP(WEEKDAY(A21,1),גיליון1!$A$3:$B$9,2,0)</f>
        <v>Thursday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65">
        <f t="shared" si="3"/>
        <v>45331</v>
      </c>
      <c r="B22" s="166" t="str">
        <f>VLOOKUP(WEEKDAY(A22,1),גיליון1!$A$3:$B$9,2,0)</f>
        <v>Friday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65">
        <f t="shared" si="3"/>
        <v>45332</v>
      </c>
      <c r="B23" s="166" t="str">
        <f>VLOOKUP(WEEKDAY(A23,1),גיליון1!$A$3:$B$9,2,0)</f>
        <v>Saturday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55">
        <f t="shared" si="3"/>
        <v>45333</v>
      </c>
      <c r="B24" s="102" t="str">
        <f>VLOOKUP(WEEKDAY(A24,1),גיליון1!$A$3:$B$9,2,0)</f>
        <v>Sunday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45334</v>
      </c>
      <c r="B25" s="102" t="str">
        <f>VLOOKUP(WEEKDAY(A25,1),גיליון1!$A$3:$B$9,2,0)</f>
        <v>Monday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45335</v>
      </c>
      <c r="B26" s="102" t="str">
        <f>VLOOKUP(WEEKDAY(A26,1),גיליון1!$A$3:$B$9,2,0)</f>
        <v>Tuesday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45336</v>
      </c>
      <c r="B27" s="102" t="str">
        <f>VLOOKUP(WEEKDAY(A27,1),גיליון1!$A$3:$B$9,2,0)</f>
        <v>Wednesday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45337</v>
      </c>
      <c r="B28" s="102" t="str">
        <f>VLOOKUP(WEEKDAY(A28,1),גיליון1!$A$3:$B$9,2,0)</f>
        <v>Thursday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65">
        <f t="shared" si="3"/>
        <v>45338</v>
      </c>
      <c r="B29" s="166" t="str">
        <f>VLOOKUP(WEEKDAY(A29,1),גיליון1!$A$3:$B$9,2,0)</f>
        <v>Friday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/>
    </row>
    <row r="30" spans="1:14" ht="12.75">
      <c r="A30" s="165">
        <f t="shared" si="3"/>
        <v>45339</v>
      </c>
      <c r="B30" s="166" t="str">
        <f>VLOOKUP(WEEKDAY(A30,1),גיליון1!$A$3:$B$9,2,0)</f>
        <v>Saturday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55">
        <f t="shared" si="3"/>
        <v>45340</v>
      </c>
      <c r="B31" s="102" t="str">
        <f>VLOOKUP(WEEKDAY(A31,1),גיליון1!$A$3:$B$9,2,0)</f>
        <v>Sunday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45341</v>
      </c>
      <c r="B32" s="102" t="str">
        <f>VLOOKUP(WEEKDAY(A32,1),גיליון1!$A$3:$B$9,2,0)</f>
        <v>Monday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45342</v>
      </c>
      <c r="B33" s="102" t="str">
        <f>VLOOKUP(WEEKDAY(A33,1),גיליון1!$A$3:$B$9,2,0)</f>
        <v>Tuesday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45343</v>
      </c>
      <c r="B34" s="102" t="str">
        <f>VLOOKUP(WEEKDAY(A34,1),גיליון1!$A$3:$B$9,2,0)</f>
        <v>Wednesday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45344</v>
      </c>
      <c r="B35" s="102" t="str">
        <f>VLOOKUP(WEEKDAY(A35,1),גיליון1!$A$3:$B$9,2,0)</f>
        <v>Thursday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65">
        <f t="shared" si="3"/>
        <v>45345</v>
      </c>
      <c r="B36" s="166" t="str">
        <f>VLOOKUP(WEEKDAY(A36,1),גיליון1!$A$3:$B$9,2,0)</f>
        <v>Friday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65">
        <f t="shared" si="3"/>
        <v>45346</v>
      </c>
      <c r="B37" s="166" t="str">
        <f>VLOOKUP(WEEKDAY(A37,1),גיליון1!$A$3:$B$9,2,0)</f>
        <v>Saturday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55">
        <f t="shared" si="3"/>
        <v>45347</v>
      </c>
      <c r="B38" s="102" t="str">
        <f>VLOOKUP(WEEKDAY(A38,1),גיליון1!$A$3:$B$9,2,0)</f>
        <v>Sunday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45348</v>
      </c>
      <c r="B39" s="102" t="str">
        <f>VLOOKUP(WEEKDAY(A39,1),גיליון1!$A$3:$B$9,2,0)</f>
        <v>Monday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45349</v>
      </c>
      <c r="B40" s="102" t="str">
        <f>VLOOKUP(WEEKDAY(A40,1),גיליון1!$A$3:$B$9,2,0)</f>
        <v>Tuesday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45350</v>
      </c>
      <c r="B41" s="102" t="str">
        <f>VLOOKUP(WEEKDAY(A41,1),גיליון1!$A$3:$B$9,2,0)</f>
        <v>Wednesday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45351</v>
      </c>
      <c r="B42" s="102" t="str">
        <f>VLOOKUP(WEEKDAY(A42,1),גיליון1!$A$3:$B$9,2,0)</f>
        <v>Thursday</v>
      </c>
      <c r="C42" s="156"/>
      <c r="D42" s="112"/>
      <c r="E42" s="156"/>
      <c r="F42" s="112"/>
      <c r="G42" s="157"/>
      <c r="H42" s="158"/>
      <c r="I42" s="104">
        <f>+H42+G42+E42+C42</f>
        <v>0</v>
      </c>
      <c r="J42" s="159"/>
      <c r="K42" s="104">
        <f>+J42+I42</f>
        <v>0</v>
      </c>
      <c r="L42" s="158"/>
      <c r="M42" s="104">
        <f>+L42+K42</f>
        <v>0</v>
      </c>
      <c r="N42" s="160"/>
    </row>
    <row r="43" spans="1:14" ht="12.75">
      <c r="A43" s="155"/>
      <c r="B43" s="102"/>
      <c r="C43" s="168"/>
      <c r="D43" s="169"/>
      <c r="E43" s="168"/>
      <c r="F43" s="169"/>
      <c r="G43" s="170"/>
      <c r="H43" s="171"/>
      <c r="I43" s="104"/>
      <c r="J43" s="172"/>
      <c r="K43" s="104"/>
      <c r="L43" s="171"/>
      <c r="M43" s="104"/>
      <c r="N43" s="160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/>
      <c r="J44" s="172"/>
      <c r="K44" s="104"/>
      <c r="L44" s="171"/>
      <c r="M44" s="104"/>
      <c r="N44" s="160"/>
    </row>
    <row r="45" spans="1:14" ht="13.5" thickBot="1">
      <c r="A45" s="252" t="s">
        <v>11</v>
      </c>
      <c r="B45" s="253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6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8"/>
      <c r="D50" s="248"/>
      <c r="E50" s="248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5"/>
      <c r="D55" s="245"/>
      <c r="E55" s="245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5"/>
      <c r="D57" s="245"/>
      <c r="E57" s="245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E9:F9"/>
    <mergeCell ref="C9:D9"/>
    <mergeCell ref="C10:D10"/>
    <mergeCell ref="E10:F10"/>
    <mergeCell ref="C11:D11"/>
    <mergeCell ref="C12:D12"/>
    <mergeCell ref="E11:F11"/>
    <mergeCell ref="E12:F12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2022-09-21T05:56:51Z</cp:lastPrinted>
  <dcterms:created xsi:type="dcterms:W3CDTF">2007-09-02T07:48:11Z</dcterms:created>
  <dcterms:modified xsi:type="dcterms:W3CDTF">2023-12-25T07:08:56Z</dcterms:modified>
  <cp:category/>
  <cp:version/>
  <cp:contentType/>
  <cp:contentStatus/>
</cp:coreProperties>
</file>