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396" windowHeight="8136" tabRatio="820" activeTab="0"/>
  </bookViews>
  <sheets>
    <sheet name="total year" sheetId="1" r:id="rId1"/>
    <sheet name="10-2020" sheetId="2" r:id="rId2"/>
    <sheet name="11-2020" sheetId="3" r:id="rId3"/>
    <sheet name="12-2020" sheetId="4" r:id="rId4"/>
    <sheet name="1-2021" sheetId="5" r:id="rId5"/>
    <sheet name="2-2021" sheetId="6" r:id="rId6"/>
    <sheet name="3-2021" sheetId="7" r:id="rId7"/>
    <sheet name="4-2021" sheetId="8" r:id="rId8"/>
    <sheet name="5-2021" sheetId="9" r:id="rId9"/>
    <sheet name="6-2021" sheetId="10" r:id="rId10"/>
    <sheet name="7-2021" sheetId="11" r:id="rId11"/>
    <sheet name="8-2021" sheetId="12" r:id="rId12"/>
    <sheet name="9-2021" sheetId="13" r:id="rId13"/>
    <sheet name="גיליון1" sheetId="14" state="hidden" r:id="rId14"/>
  </sheets>
  <definedNames>
    <definedName name="_xlfn.IFERROR" hidden="1">#NAME?</definedName>
    <definedName name="_xlnm.Print_Area" localSheetId="1">'10-2020'!$A$1:$L$58</definedName>
    <definedName name="_xlnm.Print_Area" localSheetId="2">'11-2020'!$A$1:$L$58</definedName>
    <definedName name="_xlnm.Print_Area" localSheetId="4">'1-2021'!$A$1:$L$59</definedName>
    <definedName name="_xlnm.Print_Area" localSheetId="3">'12-2020'!$A$1:$L$58</definedName>
    <definedName name="_xlnm.Print_Area" localSheetId="5">'2-2021'!$A$1:$L$59</definedName>
    <definedName name="_xlnm.Print_Area" localSheetId="6">'3-2021'!$A$1:$L$58</definedName>
    <definedName name="_xlnm.Print_Area" localSheetId="7">'4-2021'!$A$1:$L$59</definedName>
    <definedName name="_xlnm.Print_Area" localSheetId="8">'5-2021'!$A$1:$L$59</definedName>
    <definedName name="_xlnm.Print_Area" localSheetId="9">'6-2021'!$A$1:$L$59</definedName>
    <definedName name="_xlnm.Print_Area" localSheetId="10">'7-2021'!$A$1:$L$59</definedName>
    <definedName name="_xlnm.Print_Area" localSheetId="11">'8-2021'!$A$1:$L$59</definedName>
    <definedName name="_xlnm.Print_Area" localSheetId="12">'9-2021'!$A$1:$L$59</definedName>
    <definedName name="_xlnm.Print_Area" localSheetId="0">'total year'!$A$1:$L$29</definedName>
  </definedNames>
  <calcPr fullCalcOnLoad="1"/>
</workbook>
</file>

<file path=xl/sharedStrings.xml><?xml version="1.0" encoding="utf-8"?>
<sst xmlns="http://schemas.openxmlformats.org/spreadsheetml/2006/main" count="558" uniqueCount="78">
  <si>
    <t>Month</t>
  </si>
  <si>
    <t>Name</t>
  </si>
  <si>
    <t>Research &amp; Development</t>
  </si>
  <si>
    <t>Fund</t>
  </si>
  <si>
    <t>Tuesday</t>
  </si>
  <si>
    <t>Wednesday</t>
  </si>
  <si>
    <t>Thursday</t>
  </si>
  <si>
    <t>Friday</t>
  </si>
  <si>
    <t>Saturday</t>
  </si>
  <si>
    <t>Sunday</t>
  </si>
  <si>
    <t>Monday</t>
  </si>
  <si>
    <t xml:space="preserve">Monthly Total </t>
  </si>
  <si>
    <t>Signature</t>
  </si>
  <si>
    <t>Date</t>
  </si>
  <si>
    <t>Supervisor signature</t>
  </si>
  <si>
    <t>Title/position</t>
  </si>
  <si>
    <t>TOTAL</t>
  </si>
  <si>
    <t>Effort Sheet</t>
  </si>
  <si>
    <t>Remarks</t>
  </si>
  <si>
    <t>TAU</t>
  </si>
  <si>
    <t>%</t>
  </si>
  <si>
    <t>Total
 R&amp;D</t>
  </si>
  <si>
    <t>USA</t>
  </si>
  <si>
    <t>I hereby declare the following: Should this project be subject to a financial audit, I agree to disclose the monthly salary slip for this effort sheet</t>
  </si>
  <si>
    <t>EU1</t>
  </si>
  <si>
    <t>EU2</t>
  </si>
  <si>
    <t>other</t>
  </si>
  <si>
    <t>Employee signature</t>
  </si>
  <si>
    <t>Paid absence</t>
  </si>
  <si>
    <t>I have checked this Effort Sheet and to the best of my knowledge the time recorded is correct.</t>
  </si>
  <si>
    <t xml:space="preserve">I hereby confirm that this Effort Sheet represents the effort devoted to the activities I am involved in, in the above projects for the period reported. 
I am aware that this report can be used as a basis for financial claims by the institiution from the above mentioned funding sources. </t>
  </si>
  <si>
    <t>&lt;&lt;&lt;&lt;&lt;&lt;&lt;</t>
  </si>
  <si>
    <t>please fill here:Staff name, Faculty, and title</t>
  </si>
  <si>
    <t>Other Activities in the university (example: Teaching)</t>
  </si>
  <si>
    <t xml:space="preserve">Total hours per Day </t>
  </si>
  <si>
    <t>Total Activities (Productive hours)</t>
  </si>
  <si>
    <t>Other</t>
  </si>
  <si>
    <t>Title / Position</t>
  </si>
  <si>
    <t>Faculty / Department</t>
  </si>
  <si>
    <t xml:space="preserve">please fill in:Name, Faculty, </t>
  </si>
  <si>
    <t>and Title in "total year" tab</t>
  </si>
  <si>
    <t>please fill in:research number and</t>
  </si>
  <si>
    <t xml:space="preserve"> Acronym in "total year" tab</t>
  </si>
  <si>
    <t>please fill here :research number and</t>
  </si>
  <si>
    <t xml:space="preserve"> Acronym </t>
  </si>
  <si>
    <t xml:space="preserve">Agreement No.     </t>
  </si>
  <si>
    <t>Efforts sheet  - Annual Academic Summary</t>
  </si>
  <si>
    <t>Organization</t>
  </si>
  <si>
    <t>Vacation, Illness  מילואים</t>
  </si>
  <si>
    <t>Project Acronym:</t>
  </si>
  <si>
    <t>* In case of a scholarship, I declare that it is work-oriented  and that the student has the necessary qualifications to carry out the tasks allocated to him/her in the project.</t>
  </si>
  <si>
    <t>ראש השנה</t>
  </si>
  <si>
    <t>ערב כיפור</t>
  </si>
  <si>
    <t>ערב סוכות</t>
  </si>
  <si>
    <t>סוכות</t>
  </si>
  <si>
    <t>חול המועד</t>
  </si>
  <si>
    <t>יום כיפור</t>
  </si>
  <si>
    <t>חנוכה</t>
  </si>
  <si>
    <t>פורים</t>
  </si>
  <si>
    <t>ערב פסח</t>
  </si>
  <si>
    <t>פסח</t>
  </si>
  <si>
    <t>ערב חג שני</t>
  </si>
  <si>
    <t>יום הזכרון</t>
  </si>
  <si>
    <t>ערב שבועות</t>
  </si>
  <si>
    <t>שבועות</t>
  </si>
  <si>
    <t>ט באב</t>
  </si>
  <si>
    <t>חופשה מרוכזת</t>
  </si>
  <si>
    <t>תחילת סמס א</t>
  </si>
  <si>
    <t>10/2020-9/2021</t>
  </si>
  <si>
    <t>סוף סמס א</t>
  </si>
  <si>
    <t>תחילת סמס ב</t>
  </si>
  <si>
    <t>ים העצמאות</t>
  </si>
  <si>
    <t>סוף סמס ב</t>
  </si>
  <si>
    <t>תחילת סמס קיץ</t>
  </si>
  <si>
    <t>ערב חג</t>
  </si>
  <si>
    <t>סוכות חג שני</t>
  </si>
  <si>
    <t>סוף סמס קיץ</t>
  </si>
  <si>
    <t>פסח חג שני</t>
  </si>
</sst>
</file>

<file path=xl/styles.xml><?xml version="1.0" encoding="utf-8"?>
<styleSheet xmlns="http://schemas.openxmlformats.org/spreadsheetml/2006/main">
  <numFmts count="4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,##0.0_ ;_ * \-#,##0.0_ ;_ * &quot;-&quot;?_ ;_ @_ "/>
    <numFmt numFmtId="187" formatCode="[$-40D]dddd\ dd\ mmmm\ yyyy"/>
    <numFmt numFmtId="188" formatCode="[$-F800]dddd\,\ mmmm\ dd\,\ yyyy"/>
    <numFmt numFmtId="189" formatCode="m/d/yy;@"/>
    <numFmt numFmtId="190" formatCode="[$-1010000]d/m/yyyy;@"/>
    <numFmt numFmtId="191" formatCode="[$-409]mmmmm;@"/>
    <numFmt numFmtId="192" formatCode="[$-409]mmm\-yy;@"/>
    <numFmt numFmtId="193" formatCode="ddd"/>
    <numFmt numFmtId="194" formatCode="m/d;@"/>
    <numFmt numFmtId="195" formatCode="dddd"/>
  </numFmts>
  <fonts count="53">
    <font>
      <sz val="10"/>
      <name val="Arial"/>
      <family val="0"/>
    </font>
    <font>
      <b/>
      <u val="single"/>
      <sz val="18"/>
      <name val="David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9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David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wrapText="1"/>
      <protection/>
    </xf>
    <xf numFmtId="9" fontId="5" fillId="0" borderId="14" xfId="57" applyFont="1" applyBorder="1" applyAlignment="1" applyProtection="1">
      <alignment/>
      <protection/>
    </xf>
    <xf numFmtId="1" fontId="5" fillId="33" borderId="17" xfId="0" applyNumberFormat="1" applyFont="1" applyFill="1" applyBorder="1" applyAlignment="1" applyProtection="1">
      <alignment horizontal="left"/>
      <protection/>
    </xf>
    <xf numFmtId="190" fontId="0" fillId="33" borderId="18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17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left" vertical="top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left" vertical="top" wrapText="1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9" fontId="0" fillId="0" borderId="0" xfId="57" applyAlignment="1" applyProtection="1">
      <alignment/>
      <protection/>
    </xf>
    <xf numFmtId="0" fontId="0" fillId="34" borderId="24" xfId="0" applyFont="1" applyFill="1" applyBorder="1" applyAlignment="1" applyProtection="1">
      <alignment horizontal="center"/>
      <protection locked="0"/>
    </xf>
    <xf numFmtId="0" fontId="0" fillId="34" borderId="25" xfId="0" applyFont="1" applyFill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34" borderId="17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2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/>
    </xf>
    <xf numFmtId="180" fontId="0" fillId="33" borderId="30" xfId="42" applyNumberFormat="1" applyFont="1" applyFill="1" applyBorder="1" applyAlignment="1" applyProtection="1">
      <alignment horizontal="right"/>
      <protection/>
    </xf>
    <xf numFmtId="180" fontId="0" fillId="33" borderId="19" xfId="42" applyNumberFormat="1" applyFont="1" applyFill="1" applyBorder="1" applyAlignment="1" applyProtection="1">
      <alignment horizontal="right"/>
      <protection/>
    </xf>
    <xf numFmtId="180" fontId="0" fillId="33" borderId="25" xfId="42" applyNumberFormat="1" applyFont="1" applyFill="1" applyBorder="1" applyAlignment="1" applyProtection="1">
      <alignment horizontal="right"/>
      <protection/>
    </xf>
    <xf numFmtId="180" fontId="5" fillId="33" borderId="31" xfId="42" applyNumberFormat="1" applyFont="1" applyFill="1" applyBorder="1" applyAlignment="1" applyProtection="1">
      <alignment horizontal="right"/>
      <protection/>
    </xf>
    <xf numFmtId="180" fontId="5" fillId="33" borderId="32" xfId="42" applyNumberFormat="1" applyFont="1" applyFill="1" applyBorder="1" applyAlignment="1" applyProtection="1">
      <alignment horizontal="right"/>
      <protection/>
    </xf>
    <xf numFmtId="180" fontId="5" fillId="33" borderId="33" xfId="42" applyNumberFormat="1" applyFont="1" applyFill="1" applyBorder="1" applyAlignment="1" applyProtection="1">
      <alignment horizontal="right"/>
      <protection/>
    </xf>
    <xf numFmtId="180" fontId="5" fillId="33" borderId="34" xfId="42" applyNumberFormat="1" applyFont="1" applyFill="1" applyBorder="1" applyAlignment="1" applyProtection="1">
      <alignment horizontal="right"/>
      <protection/>
    </xf>
    <xf numFmtId="180" fontId="5" fillId="33" borderId="35" xfId="42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79" fontId="0" fillId="0" borderId="0" xfId="42" applyFont="1" applyAlignment="1" applyProtection="1">
      <alignment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0" fontId="5" fillId="33" borderId="25" xfId="0" applyFont="1" applyFill="1" applyBorder="1" applyAlignment="1" applyProtection="1">
      <alignment vertical="center" wrapText="1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5" fillId="34" borderId="18" xfId="0" applyFont="1" applyFill="1" applyBorder="1" applyAlignment="1" applyProtection="1">
      <alignment horizontal="center" vertical="top" wrapText="1"/>
      <protection locked="0"/>
    </xf>
    <xf numFmtId="0" fontId="5" fillId="33" borderId="24" xfId="0" applyFont="1" applyFill="1" applyBorder="1" applyAlignment="1" applyProtection="1">
      <alignment vertical="center" wrapText="1"/>
      <protection/>
    </xf>
    <xf numFmtId="0" fontId="5" fillId="34" borderId="37" xfId="0" applyFont="1" applyFill="1" applyBorder="1" applyAlignment="1" applyProtection="1">
      <alignment horizontal="center" vertical="top" wrapText="1"/>
      <protection locked="0"/>
    </xf>
    <xf numFmtId="0" fontId="5" fillId="34" borderId="38" xfId="0" applyFont="1" applyFill="1" applyBorder="1" applyAlignment="1" applyProtection="1">
      <alignment horizontal="center" vertical="top" wrapText="1"/>
      <protection locked="0"/>
    </xf>
    <xf numFmtId="0" fontId="5" fillId="0" borderId="39" xfId="0" applyFont="1" applyBorder="1" applyAlignment="1" applyProtection="1">
      <alignment horizontal="center"/>
      <protection/>
    </xf>
    <xf numFmtId="9" fontId="0" fillId="0" borderId="40" xfId="57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193" fontId="0" fillId="0" borderId="0" xfId="0" applyNumberFormat="1" applyAlignment="1" applyProtection="1">
      <alignment/>
      <protection/>
    </xf>
    <xf numFmtId="180" fontId="0" fillId="33" borderId="27" xfId="42" applyNumberFormat="1" applyFont="1" applyFill="1" applyBorder="1" applyAlignment="1" applyProtection="1">
      <alignment horizontal="right"/>
      <protection/>
    </xf>
    <xf numFmtId="9" fontId="0" fillId="0" borderId="41" xfId="57" applyBorder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5" fillId="33" borderId="44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wrapText="1"/>
      <protection locked="0"/>
    </xf>
    <xf numFmtId="0" fontId="6" fillId="33" borderId="45" xfId="0" applyFont="1" applyFill="1" applyBorder="1" applyAlignment="1" applyProtection="1">
      <alignment/>
      <protection locked="0"/>
    </xf>
    <xf numFmtId="0" fontId="7" fillId="34" borderId="46" xfId="0" applyFont="1" applyFill="1" applyBorder="1" applyAlignment="1" applyProtection="1">
      <alignment horizontal="justify" readingOrder="2"/>
      <protection locked="0"/>
    </xf>
    <xf numFmtId="0" fontId="8" fillId="34" borderId="13" xfId="0" applyFont="1" applyFill="1" applyBorder="1" applyAlignment="1" applyProtection="1">
      <alignment/>
      <protection locked="0"/>
    </xf>
    <xf numFmtId="0" fontId="8" fillId="34" borderId="47" xfId="0" applyFont="1" applyFill="1" applyBorder="1" applyAlignment="1" applyProtection="1">
      <alignment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13" fillId="33" borderId="18" xfId="0" applyFont="1" applyFill="1" applyBorder="1" applyAlignment="1" applyProtection="1">
      <alignment horizontal="center" vertical="center" wrapText="1"/>
      <protection/>
    </xf>
    <xf numFmtId="0" fontId="13" fillId="33" borderId="44" xfId="0" applyFont="1" applyFill="1" applyBorder="1" applyAlignment="1" applyProtection="1">
      <alignment horizontal="center" vertical="center" wrapText="1"/>
      <protection/>
    </xf>
    <xf numFmtId="0" fontId="13" fillId="33" borderId="27" xfId="0" applyFont="1" applyFill="1" applyBorder="1" applyAlignment="1" applyProtection="1">
      <alignment horizontal="center" vertical="center" wrapText="1"/>
      <protection/>
    </xf>
    <xf numFmtId="0" fontId="13" fillId="34" borderId="37" xfId="0" applyFont="1" applyFill="1" applyBorder="1" applyAlignment="1" applyProtection="1">
      <alignment horizontal="center" vertical="top" wrapText="1"/>
      <protection locked="0"/>
    </xf>
    <xf numFmtId="0" fontId="13" fillId="34" borderId="38" xfId="0" applyFont="1" applyFill="1" applyBorder="1" applyAlignment="1" applyProtection="1">
      <alignment horizontal="center" vertical="top" wrapText="1"/>
      <protection locked="0"/>
    </xf>
    <xf numFmtId="0" fontId="13" fillId="34" borderId="23" xfId="0" applyFont="1" applyFill="1" applyBorder="1" applyAlignment="1" applyProtection="1">
      <alignment horizontal="center" vertical="top" wrapText="1"/>
      <protection locked="0"/>
    </xf>
    <xf numFmtId="192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192" fontId="3" fillId="5" borderId="18" xfId="0" applyNumberFormat="1" applyFont="1" applyFill="1" applyBorder="1" applyAlignment="1" applyProtection="1">
      <alignment horizontal="center"/>
      <protection/>
    </xf>
    <xf numFmtId="190" fontId="0" fillId="5" borderId="18" xfId="0" applyNumberFormat="1" applyFont="1" applyFill="1" applyBorder="1" applyAlignment="1" applyProtection="1">
      <alignment horizontal="center"/>
      <protection/>
    </xf>
    <xf numFmtId="1" fontId="5" fillId="5" borderId="17" xfId="0" applyNumberFormat="1" applyFont="1" applyFill="1" applyBorder="1" applyAlignment="1" applyProtection="1">
      <alignment horizontal="left"/>
      <protection/>
    </xf>
    <xf numFmtId="0" fontId="5" fillId="5" borderId="36" xfId="0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 applyProtection="1">
      <alignment horizontal="center"/>
      <protection/>
    </xf>
    <xf numFmtId="0" fontId="5" fillId="5" borderId="13" xfId="0" applyFont="1" applyFill="1" applyBorder="1" applyAlignment="1" applyProtection="1">
      <alignment horizontal="center"/>
      <protection/>
    </xf>
    <xf numFmtId="0" fontId="8" fillId="5" borderId="13" xfId="0" applyFont="1" applyFill="1" applyBorder="1" applyAlignment="1" applyProtection="1">
      <alignment wrapText="1"/>
      <protection locked="0"/>
    </xf>
    <xf numFmtId="14" fontId="52" fillId="0" borderId="0" xfId="0" applyNumberFormat="1" applyFont="1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 applyProtection="1">
      <alignment horizontal="center"/>
      <protection/>
    </xf>
    <xf numFmtId="0" fontId="0" fillId="34" borderId="25" xfId="0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29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wrapText="1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8" xfId="0" applyFont="1" applyFill="1" applyBorder="1" applyAlignment="1" applyProtection="1">
      <alignment horizontal="center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6" fillId="33" borderId="49" xfId="0" applyFont="1" applyFill="1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horizontal="center" vertical="center" wrapText="1"/>
      <protection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5" fillId="33" borderId="52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5" fillId="33" borderId="53" xfId="0" applyFont="1" applyFill="1" applyBorder="1" applyAlignment="1" applyProtection="1">
      <alignment horizontal="center" vertical="center" wrapText="1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33" borderId="55" xfId="0" applyFont="1" applyFill="1" applyBorder="1" applyAlignment="1" applyProtection="1">
      <alignment horizontal="center" vertical="center" wrapText="1"/>
      <protection/>
    </xf>
    <xf numFmtId="0" fontId="6" fillId="33" borderId="56" xfId="0" applyFont="1" applyFill="1" applyBorder="1" applyAlignment="1" applyProtection="1">
      <alignment horizontal="center" vertical="center" wrapText="1"/>
      <protection/>
    </xf>
    <xf numFmtId="0" fontId="6" fillId="33" borderId="57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33" borderId="58" xfId="0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6" fillId="33" borderId="6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3" fillId="35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0" fontId="3" fillId="33" borderId="61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90" zoomScaleNormal="90" zoomScalePageLayoutView="0" workbookViewId="0" topLeftCell="A1">
      <pane xSplit="2" ySplit="12" topLeftCell="C1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E11" sqref="E11"/>
    </sheetView>
  </sheetViews>
  <sheetFormatPr defaultColWidth="9.28125" defaultRowHeight="12.75"/>
  <cols>
    <col min="1" max="1" width="4.00390625" style="14" bestFit="1" customWidth="1"/>
    <col min="2" max="2" width="16.7109375" style="14" customWidth="1"/>
    <col min="3" max="4" width="10.57421875" style="14" customWidth="1"/>
    <col min="5" max="5" width="10.421875" style="14" customWidth="1"/>
    <col min="6" max="7" width="9.28125" style="14" bestFit="1" customWidth="1"/>
    <col min="8" max="8" width="17.00390625" style="14" customWidth="1"/>
    <col min="9" max="9" width="11.28125" style="14" customWidth="1"/>
    <col min="10" max="10" width="11.7109375" style="14" customWidth="1"/>
    <col min="11" max="11" width="9.28125" style="14" bestFit="1" customWidth="1"/>
    <col min="12" max="12" width="11.421875" style="14" customWidth="1"/>
    <col min="13" max="16384" width="9.28125" style="14" customWidth="1"/>
  </cols>
  <sheetData>
    <row r="1" spans="1:12" ht="22.5">
      <c r="A1" s="140" t="s">
        <v>46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7.25">
      <c r="A2" s="15"/>
      <c r="B2" s="17"/>
      <c r="C2" s="17"/>
      <c r="D2" s="17"/>
      <c r="E2" s="148" t="s">
        <v>68</v>
      </c>
      <c r="F2" s="148"/>
      <c r="G2" s="148"/>
      <c r="H2" s="148"/>
      <c r="I2" s="20"/>
      <c r="J2" s="20"/>
      <c r="K2" s="20"/>
      <c r="L2" s="17"/>
    </row>
    <row r="3" spans="1:12" ht="6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5" ht="17.25">
      <c r="A4" s="21"/>
      <c r="B4" s="16" t="s">
        <v>47</v>
      </c>
      <c r="C4" s="141" t="s">
        <v>19</v>
      </c>
      <c r="D4" s="141"/>
      <c r="E4" s="141"/>
      <c r="F4" s="22"/>
      <c r="G4" s="16" t="s">
        <v>38</v>
      </c>
      <c r="H4" s="25"/>
      <c r="I4" s="136"/>
      <c r="J4" s="136"/>
      <c r="K4" s="136"/>
      <c r="L4" s="57"/>
      <c r="N4" s="84" t="s">
        <v>31</v>
      </c>
      <c r="O4" s="85" t="s">
        <v>32</v>
      </c>
    </row>
    <row r="5" spans="1:12" ht="6" customHeight="1">
      <c r="A5" s="21"/>
      <c r="B5" s="16"/>
      <c r="C5" s="24"/>
      <c r="D5" s="24"/>
      <c r="E5" s="24"/>
      <c r="F5" s="22"/>
      <c r="G5" s="19"/>
      <c r="H5" s="25"/>
      <c r="I5" s="25"/>
      <c r="J5" s="25"/>
      <c r="K5" s="22"/>
      <c r="L5" s="22"/>
    </row>
    <row r="6" spans="1:12" ht="15">
      <c r="A6" s="21"/>
      <c r="B6" s="16" t="s">
        <v>1</v>
      </c>
      <c r="C6" s="136"/>
      <c r="D6" s="136"/>
      <c r="E6" s="136"/>
      <c r="F6" s="136"/>
      <c r="G6" s="16" t="s">
        <v>37</v>
      </c>
      <c r="H6" s="26"/>
      <c r="I6" s="136"/>
      <c r="J6" s="136"/>
      <c r="K6" s="136"/>
      <c r="L6" s="22"/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5.75" customHeight="1">
      <c r="A8" s="29"/>
      <c r="B8" s="30"/>
      <c r="C8" s="124" t="s">
        <v>2</v>
      </c>
      <c r="D8" s="125"/>
      <c r="E8" s="125"/>
      <c r="F8" s="126"/>
      <c r="G8" s="127"/>
      <c r="H8" s="137" t="s">
        <v>33</v>
      </c>
      <c r="I8" s="130" t="s">
        <v>35</v>
      </c>
      <c r="J8" s="128" t="s">
        <v>28</v>
      </c>
      <c r="K8" s="142" t="s">
        <v>34</v>
      </c>
      <c r="L8" s="142" t="s">
        <v>18</v>
      </c>
    </row>
    <row r="9" spans="1:12" ht="12.75" customHeight="1">
      <c r="A9" s="31"/>
      <c r="B9" s="32"/>
      <c r="C9" s="69"/>
      <c r="D9" s="71"/>
      <c r="E9" s="70"/>
      <c r="F9" s="71"/>
      <c r="G9" s="133" t="s">
        <v>21</v>
      </c>
      <c r="H9" s="138"/>
      <c r="I9" s="131"/>
      <c r="J9" s="129"/>
      <c r="K9" s="143"/>
      <c r="L9" s="143"/>
    </row>
    <row r="10" spans="1:12" ht="15.75" customHeight="1">
      <c r="A10" s="34"/>
      <c r="B10" s="35" t="s">
        <v>3</v>
      </c>
      <c r="C10" s="36" t="s">
        <v>24</v>
      </c>
      <c r="D10" s="37" t="s">
        <v>25</v>
      </c>
      <c r="E10" s="37" t="s">
        <v>22</v>
      </c>
      <c r="F10" s="34" t="s">
        <v>26</v>
      </c>
      <c r="G10" s="134"/>
      <c r="H10" s="138"/>
      <c r="I10" s="131"/>
      <c r="J10" s="145" t="s">
        <v>48</v>
      </c>
      <c r="K10" s="143"/>
      <c r="L10" s="143"/>
    </row>
    <row r="11" spans="1:15" ht="31.5" customHeight="1">
      <c r="A11" s="33"/>
      <c r="B11" s="38" t="s">
        <v>45</v>
      </c>
      <c r="C11" s="75"/>
      <c r="D11" s="76"/>
      <c r="E11" s="102"/>
      <c r="F11" s="73"/>
      <c r="G11" s="134"/>
      <c r="H11" s="138"/>
      <c r="I11" s="131"/>
      <c r="J11" s="146"/>
      <c r="K11" s="143"/>
      <c r="L11" s="143"/>
      <c r="N11" s="84" t="s">
        <v>31</v>
      </c>
      <c r="O11" s="85" t="s">
        <v>43</v>
      </c>
    </row>
    <row r="12" spans="1:15" ht="31.5" customHeight="1" thickBot="1">
      <c r="A12" s="39"/>
      <c r="B12" s="38" t="s">
        <v>49</v>
      </c>
      <c r="C12" s="101"/>
      <c r="D12" s="102"/>
      <c r="E12" s="102"/>
      <c r="F12" s="103"/>
      <c r="G12" s="135"/>
      <c r="H12" s="139"/>
      <c r="I12" s="132"/>
      <c r="J12" s="147"/>
      <c r="K12" s="144"/>
      <c r="L12" s="144"/>
      <c r="O12" s="85" t="s">
        <v>44</v>
      </c>
    </row>
    <row r="13" spans="1:12" ht="15">
      <c r="A13" s="41">
        <v>1</v>
      </c>
      <c r="B13" s="107">
        <f>'10-2020'!$D$2</f>
        <v>44105</v>
      </c>
      <c r="C13" s="58">
        <f>+'10-2020'!C$44</f>
        <v>0</v>
      </c>
      <c r="D13" s="58">
        <f>+'10-2020'!D$44</f>
        <v>0</v>
      </c>
      <c r="E13" s="58">
        <f>+'10-2020'!E$44</f>
        <v>0</v>
      </c>
      <c r="F13" s="58">
        <f>+'10-2020'!F$44</f>
        <v>0</v>
      </c>
      <c r="G13" s="59">
        <f>+'10-2020'!G$44</f>
        <v>0</v>
      </c>
      <c r="H13" s="59">
        <f>+'10-2020'!H$44</f>
        <v>0</v>
      </c>
      <c r="I13" s="59">
        <f>+'10-2020'!I$44</f>
        <v>0</v>
      </c>
      <c r="J13" s="59">
        <f>+'10-2020'!J$44</f>
        <v>0</v>
      </c>
      <c r="K13" s="59">
        <f>+'10-2020'!K$44</f>
        <v>0</v>
      </c>
      <c r="L13" s="94"/>
    </row>
    <row r="14" spans="1:12" ht="15">
      <c r="A14" s="41">
        <v>2</v>
      </c>
      <c r="B14" s="107">
        <f>'11-2020'!$D$2</f>
        <v>44136</v>
      </c>
      <c r="C14" s="60">
        <f>+'11-2020'!C$44</f>
        <v>0</v>
      </c>
      <c r="D14" s="60">
        <f>+'11-2020'!D$44</f>
        <v>0</v>
      </c>
      <c r="E14" s="60">
        <f>+'11-2020'!E$44</f>
        <v>0</v>
      </c>
      <c r="F14" s="60">
        <f>+'11-2020'!F$44</f>
        <v>0</v>
      </c>
      <c r="G14" s="60">
        <f>+'11-2020'!G$44</f>
        <v>0</v>
      </c>
      <c r="H14" s="60">
        <f>+'11-2020'!H$44</f>
        <v>0</v>
      </c>
      <c r="I14" s="60">
        <f>+'11-2020'!I$44</f>
        <v>0</v>
      </c>
      <c r="J14" s="60">
        <f>+'11-2020'!J$44</f>
        <v>0</v>
      </c>
      <c r="K14" s="60">
        <f>+'11-2020'!K$44</f>
        <v>0</v>
      </c>
      <c r="L14" s="95"/>
    </row>
    <row r="15" spans="1:12" ht="15">
      <c r="A15" s="41">
        <v>3</v>
      </c>
      <c r="B15" s="107">
        <f>'12-2020'!$D$2</f>
        <v>44166</v>
      </c>
      <c r="C15" s="60">
        <f>+'12-2020'!C$44</f>
        <v>0</v>
      </c>
      <c r="D15" s="60">
        <f>+'12-2020'!D$44</f>
        <v>0</v>
      </c>
      <c r="E15" s="60">
        <f>+'12-2020'!E$44</f>
        <v>0</v>
      </c>
      <c r="F15" s="60">
        <f>+'12-2020'!F$44</f>
        <v>0</v>
      </c>
      <c r="G15" s="60">
        <f>+'12-2020'!G$44</f>
        <v>0</v>
      </c>
      <c r="H15" s="60">
        <f>+'12-2020'!H$44</f>
        <v>0</v>
      </c>
      <c r="I15" s="60">
        <f>+'12-2020'!I$44</f>
        <v>0</v>
      </c>
      <c r="J15" s="60">
        <f>+'12-2020'!J$44</f>
        <v>0</v>
      </c>
      <c r="K15" s="60">
        <f>+'12-2020'!K$44</f>
        <v>0</v>
      </c>
      <c r="L15" s="95"/>
    </row>
    <row r="16" spans="1:12" ht="15">
      <c r="A16" s="41">
        <v>4</v>
      </c>
      <c r="B16" s="107">
        <f>'1-2021'!$D$2</f>
        <v>44197</v>
      </c>
      <c r="C16" s="60">
        <f>+'1-2021'!C$44</f>
        <v>0</v>
      </c>
      <c r="D16" s="60">
        <f>+'1-2021'!D$44</f>
        <v>0</v>
      </c>
      <c r="E16" s="60">
        <f>+'1-2021'!E$44</f>
        <v>0</v>
      </c>
      <c r="F16" s="60">
        <f>+'1-2021'!F$44</f>
        <v>0</v>
      </c>
      <c r="G16" s="60">
        <f>+'1-2021'!G$44</f>
        <v>0</v>
      </c>
      <c r="H16" s="60">
        <f>+'1-2021'!H$44</f>
        <v>0</v>
      </c>
      <c r="I16" s="60">
        <f>+'1-2021'!I$44</f>
        <v>0</v>
      </c>
      <c r="J16" s="60">
        <f>+'1-2021'!J$44</f>
        <v>0</v>
      </c>
      <c r="K16" s="60">
        <f>+'1-2021'!K$44</f>
        <v>0</v>
      </c>
      <c r="L16" s="95"/>
    </row>
    <row r="17" spans="1:12" ht="15">
      <c r="A17" s="41">
        <v>5</v>
      </c>
      <c r="B17" s="107">
        <f>'2-2021'!$D$2</f>
        <v>44228</v>
      </c>
      <c r="C17" s="60">
        <f>+'2-2021'!C$44</f>
        <v>0</v>
      </c>
      <c r="D17" s="60">
        <f>+'2-2021'!D$44</f>
        <v>0</v>
      </c>
      <c r="E17" s="60">
        <f>+'2-2021'!E$44</f>
        <v>0</v>
      </c>
      <c r="F17" s="60">
        <f>+'2-2021'!F$44</f>
        <v>0</v>
      </c>
      <c r="G17" s="60">
        <f>+'2-2021'!G$44</f>
        <v>0</v>
      </c>
      <c r="H17" s="60">
        <f>+'2-2021'!H$44</f>
        <v>0</v>
      </c>
      <c r="I17" s="60">
        <f>+'2-2021'!I$44</f>
        <v>0</v>
      </c>
      <c r="J17" s="60">
        <f>+'2-2021'!J$44</f>
        <v>0</v>
      </c>
      <c r="K17" s="60">
        <f>+'2-2021'!K$44</f>
        <v>0</v>
      </c>
      <c r="L17" s="95"/>
    </row>
    <row r="18" spans="1:12" ht="15">
      <c r="A18" s="41">
        <v>6</v>
      </c>
      <c r="B18" s="107">
        <f>'3-2021'!$D$2</f>
        <v>44256</v>
      </c>
      <c r="C18" s="60">
        <f>+'3-2021'!C$44</f>
        <v>0</v>
      </c>
      <c r="D18" s="60">
        <f>+'3-2021'!D$44</f>
        <v>0</v>
      </c>
      <c r="E18" s="60">
        <f>+'3-2021'!E$44</f>
        <v>0</v>
      </c>
      <c r="F18" s="60">
        <f>+'3-2021'!F$44</f>
        <v>0</v>
      </c>
      <c r="G18" s="60">
        <f>+'3-2021'!G$44</f>
        <v>0</v>
      </c>
      <c r="H18" s="60">
        <f>+'3-2021'!H$44</f>
        <v>0</v>
      </c>
      <c r="I18" s="60">
        <f>+'3-2021'!I$44</f>
        <v>0</v>
      </c>
      <c r="J18" s="60">
        <f>+'3-2021'!J$44</f>
        <v>0</v>
      </c>
      <c r="K18" s="60">
        <f>+'3-2021'!K$44</f>
        <v>0</v>
      </c>
      <c r="L18" s="95"/>
    </row>
    <row r="19" spans="1:12" ht="15">
      <c r="A19" s="41">
        <v>7</v>
      </c>
      <c r="B19" s="107">
        <f>'4-2021'!$D$2</f>
        <v>44287</v>
      </c>
      <c r="C19" s="60">
        <f>+'4-2021'!C$44</f>
        <v>0</v>
      </c>
      <c r="D19" s="60">
        <f>+'4-2021'!D$44</f>
        <v>0</v>
      </c>
      <c r="E19" s="60">
        <f>+'4-2021'!E$44</f>
        <v>0</v>
      </c>
      <c r="F19" s="60">
        <f>+'4-2021'!F$44</f>
        <v>0</v>
      </c>
      <c r="G19" s="60">
        <f>+'4-2021'!G$44</f>
        <v>0</v>
      </c>
      <c r="H19" s="60">
        <f>+'4-2021'!H$44</f>
        <v>0</v>
      </c>
      <c r="I19" s="60">
        <f>+'4-2021'!I$44</f>
        <v>0</v>
      </c>
      <c r="J19" s="60">
        <f>+'4-2021'!J$44</f>
        <v>0</v>
      </c>
      <c r="K19" s="60">
        <f>+'4-2021'!K$44</f>
        <v>0</v>
      </c>
      <c r="L19" s="95"/>
    </row>
    <row r="20" spans="1:12" ht="15">
      <c r="A20" s="41">
        <v>8</v>
      </c>
      <c r="B20" s="107">
        <f>'5-2021'!$D$2</f>
        <v>44317</v>
      </c>
      <c r="C20" s="60">
        <f>+'5-2021'!C$44</f>
        <v>0</v>
      </c>
      <c r="D20" s="60">
        <f>+'5-2021'!D$44</f>
        <v>0</v>
      </c>
      <c r="E20" s="60">
        <f>+'5-2021'!E$44</f>
        <v>0</v>
      </c>
      <c r="F20" s="60">
        <f>+'5-2021'!F$44</f>
        <v>0</v>
      </c>
      <c r="G20" s="60">
        <f>+'5-2021'!G$44</f>
        <v>0</v>
      </c>
      <c r="H20" s="60">
        <f>+'5-2021'!H$44</f>
        <v>0</v>
      </c>
      <c r="I20" s="60">
        <f>+'5-2021'!I$44</f>
        <v>0</v>
      </c>
      <c r="J20" s="60">
        <f>+'5-2021'!J$44</f>
        <v>0</v>
      </c>
      <c r="K20" s="60">
        <f>+'5-2021'!K$44</f>
        <v>0</v>
      </c>
      <c r="L20" s="95"/>
    </row>
    <row r="21" spans="1:12" ht="15">
      <c r="A21" s="41">
        <v>9</v>
      </c>
      <c r="B21" s="107">
        <f>'6-2021'!$D$2</f>
        <v>44348</v>
      </c>
      <c r="C21" s="60">
        <f>+'6-2021'!C$44</f>
        <v>0</v>
      </c>
      <c r="D21" s="60">
        <f>+'6-2021'!D$44</f>
        <v>0</v>
      </c>
      <c r="E21" s="60">
        <f>+'6-2021'!E$44</f>
        <v>0</v>
      </c>
      <c r="F21" s="60">
        <f>+'6-2021'!F$44</f>
        <v>0</v>
      </c>
      <c r="G21" s="60">
        <f>+'6-2021'!G$44</f>
        <v>0</v>
      </c>
      <c r="H21" s="60">
        <f>+'6-2021'!H$44</f>
        <v>0</v>
      </c>
      <c r="I21" s="60">
        <f>+'6-2021'!I$44</f>
        <v>0</v>
      </c>
      <c r="J21" s="60">
        <f>+'6-2021'!J$44</f>
        <v>0</v>
      </c>
      <c r="K21" s="60">
        <f>+'6-2021'!K$44</f>
        <v>0</v>
      </c>
      <c r="L21" s="95"/>
    </row>
    <row r="22" spans="1:12" ht="15">
      <c r="A22" s="41">
        <v>10</v>
      </c>
      <c r="B22" s="107">
        <f>'7-2021'!$D$2</f>
        <v>44378</v>
      </c>
      <c r="C22" s="60">
        <f>+'7-2021'!C$44</f>
        <v>0</v>
      </c>
      <c r="D22" s="60">
        <f>+'7-2021'!D$44</f>
        <v>0</v>
      </c>
      <c r="E22" s="60">
        <f>+'7-2021'!E$44</f>
        <v>0</v>
      </c>
      <c r="F22" s="60">
        <f>+'7-2021'!F$44</f>
        <v>0</v>
      </c>
      <c r="G22" s="60">
        <f>+'7-2021'!G$44</f>
        <v>0</v>
      </c>
      <c r="H22" s="60">
        <f>+'7-2021'!H$44</f>
        <v>0</v>
      </c>
      <c r="I22" s="60">
        <f>+'7-2021'!I$44</f>
        <v>0</v>
      </c>
      <c r="J22" s="60">
        <f>+'7-2021'!J$44</f>
        <v>0</v>
      </c>
      <c r="K22" s="60">
        <f>+'7-2021'!K$44</f>
        <v>0</v>
      </c>
      <c r="L22" s="95"/>
    </row>
    <row r="23" spans="1:12" ht="15">
      <c r="A23" s="41">
        <v>11</v>
      </c>
      <c r="B23" s="107">
        <f>'8-2021'!$D$2</f>
        <v>44409</v>
      </c>
      <c r="C23" s="60">
        <f>+'8-2021'!C$44</f>
        <v>0</v>
      </c>
      <c r="D23" s="60">
        <f>+'8-2021'!D$44</f>
        <v>0</v>
      </c>
      <c r="E23" s="60">
        <f>+'8-2021'!E$44</f>
        <v>0</v>
      </c>
      <c r="F23" s="60">
        <f>+'8-2021'!F$44</f>
        <v>0</v>
      </c>
      <c r="G23" s="60">
        <f>+'8-2021'!G$44</f>
        <v>0</v>
      </c>
      <c r="H23" s="60">
        <f>+'8-2021'!H$44</f>
        <v>0</v>
      </c>
      <c r="I23" s="60">
        <f>+'8-2021'!I$44</f>
        <v>0</v>
      </c>
      <c r="J23" s="60">
        <f>+'8-2021'!J$44</f>
        <v>0</v>
      </c>
      <c r="K23" s="60">
        <f>+'8-2021'!K$44</f>
        <v>0</v>
      </c>
      <c r="L23" s="95"/>
    </row>
    <row r="24" spans="1:12" ht="15.75" thickBot="1">
      <c r="A24" s="41">
        <v>12</v>
      </c>
      <c r="B24" s="107">
        <f>'9-2021'!$D$2</f>
        <v>44440</v>
      </c>
      <c r="C24" s="82">
        <f>+'9-2021'!C$44</f>
        <v>0</v>
      </c>
      <c r="D24" s="82">
        <f>+'9-2021'!D$44</f>
        <v>0</v>
      </c>
      <c r="E24" s="82">
        <f>+'9-2021'!E$44</f>
        <v>0</v>
      </c>
      <c r="F24" s="82">
        <f>+'9-2021'!F$44</f>
        <v>0</v>
      </c>
      <c r="G24" s="82">
        <f>+'9-2021'!G$44</f>
        <v>0</v>
      </c>
      <c r="H24" s="82">
        <f>+'9-2021'!H$44</f>
        <v>0</v>
      </c>
      <c r="I24" s="82">
        <f>+'9-2021'!I$44</f>
        <v>0</v>
      </c>
      <c r="J24" s="82">
        <f>+'9-2021'!J$44</f>
        <v>0</v>
      </c>
      <c r="K24" s="82">
        <f>+'9-2021'!K$44</f>
        <v>0</v>
      </c>
      <c r="L24" s="96"/>
    </row>
    <row r="25" spans="1:12" ht="13.5" thickBot="1">
      <c r="A25" s="122" t="s">
        <v>16</v>
      </c>
      <c r="B25" s="123"/>
      <c r="C25" s="61">
        <f aca="true" t="shared" si="0" ref="C25:K25">SUM(C13:C24)</f>
        <v>0</v>
      </c>
      <c r="D25" s="61">
        <f t="shared" si="0"/>
        <v>0</v>
      </c>
      <c r="E25" s="62">
        <f t="shared" si="0"/>
        <v>0</v>
      </c>
      <c r="F25" s="62">
        <f t="shared" si="0"/>
        <v>0</v>
      </c>
      <c r="G25" s="62">
        <f t="shared" si="0"/>
        <v>0</v>
      </c>
      <c r="H25" s="63">
        <f t="shared" si="0"/>
        <v>0</v>
      </c>
      <c r="I25" s="64">
        <f t="shared" si="0"/>
        <v>0</v>
      </c>
      <c r="J25" s="65">
        <f t="shared" si="0"/>
        <v>0</v>
      </c>
      <c r="K25" s="64">
        <f t="shared" si="0"/>
        <v>0</v>
      </c>
      <c r="L25" s="93"/>
    </row>
    <row r="26" spans="1:12" ht="12.75">
      <c r="A26" s="42"/>
      <c r="B26" s="43"/>
      <c r="C26" s="66"/>
      <c r="D26" s="66"/>
      <c r="E26" s="66"/>
      <c r="F26" s="66"/>
      <c r="G26" s="66"/>
      <c r="H26" s="66"/>
      <c r="I26" s="66"/>
      <c r="J26" s="66"/>
      <c r="K26" s="66"/>
      <c r="L26" s="44"/>
    </row>
    <row r="27" spans="1:12" ht="13.5" thickBot="1">
      <c r="A27" s="48"/>
      <c r="B27" s="49"/>
      <c r="C27" s="67"/>
      <c r="D27" s="67"/>
      <c r="E27" s="67"/>
      <c r="F27" s="67"/>
      <c r="G27" s="67"/>
      <c r="H27" s="67"/>
      <c r="I27" s="67"/>
      <c r="J27" s="68"/>
      <c r="K27" s="68"/>
      <c r="L27" s="68"/>
    </row>
    <row r="28" spans="1:12" ht="13.5" thickBot="1">
      <c r="A28" s="48"/>
      <c r="B28" s="77" t="s">
        <v>20</v>
      </c>
      <c r="C28" s="78">
        <f aca="true" t="shared" si="1" ref="C28:I28">_xlfn.IFERROR((C25/$I$25),0)</f>
        <v>0</v>
      </c>
      <c r="D28" s="78">
        <f t="shared" si="1"/>
        <v>0</v>
      </c>
      <c r="E28" s="78">
        <f t="shared" si="1"/>
        <v>0</v>
      </c>
      <c r="F28" s="78">
        <f t="shared" si="1"/>
        <v>0</v>
      </c>
      <c r="G28" s="78">
        <f t="shared" si="1"/>
        <v>0</v>
      </c>
      <c r="H28" s="78">
        <f t="shared" si="1"/>
        <v>0</v>
      </c>
      <c r="I28" s="83">
        <f t="shared" si="1"/>
        <v>0</v>
      </c>
      <c r="J28" s="68"/>
      <c r="K28" s="68"/>
      <c r="L28" s="68"/>
    </row>
    <row r="29" spans="1:12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2.7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ht="12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2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 ht="12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2.7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1:12" ht="12.7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12.7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2" ht="12.7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1:12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2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1:12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1:12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2" ht="12.7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1:12" ht="12.7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2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1:12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1:12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2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1:12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</sheetData>
  <sheetProtection password="CC3D" sheet="1"/>
  <mergeCells count="15">
    <mergeCell ref="A1:L1"/>
    <mergeCell ref="C4:E4"/>
    <mergeCell ref="I4:K4"/>
    <mergeCell ref="K8:K12"/>
    <mergeCell ref="L8:L12"/>
    <mergeCell ref="J10:J12"/>
    <mergeCell ref="E2:H2"/>
    <mergeCell ref="C6:F6"/>
    <mergeCell ref="A25:B25"/>
    <mergeCell ref="C8:G8"/>
    <mergeCell ref="J8:J9"/>
    <mergeCell ref="I8:I12"/>
    <mergeCell ref="G9:G12"/>
    <mergeCell ref="I6:K6"/>
    <mergeCell ref="H8:H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8">
      <selection activeCell="L31" sqref="L31"/>
    </sheetView>
  </sheetViews>
  <sheetFormatPr defaultColWidth="9.28125" defaultRowHeight="12.75"/>
  <cols>
    <col min="1" max="1" width="13.00390625" style="14" customWidth="1"/>
    <col min="2" max="2" width="17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1.00390625" style="14" customWidth="1"/>
    <col min="10" max="10" width="11.57421875" style="14" customWidth="1"/>
    <col min="11" max="11" width="7.28125" style="14" customWidth="1"/>
    <col min="12" max="16384" width="9.28125" style="14" customWidth="1"/>
  </cols>
  <sheetData>
    <row r="1" spans="1:12" ht="18.75" customHeight="1">
      <c r="A1" s="155" t="s">
        <v>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7.25">
      <c r="A2" s="15"/>
      <c r="B2" s="16" t="s">
        <v>0</v>
      </c>
      <c r="C2" s="17"/>
      <c r="D2" s="104">
        <f>+A13</f>
        <v>44348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1" t="str">
        <f>'total year'!C4:E4</f>
        <v>TAU</v>
      </c>
      <c r="D4" s="141"/>
      <c r="E4" s="23"/>
      <c r="F4" s="16" t="s">
        <v>38</v>
      </c>
      <c r="G4" s="19"/>
      <c r="H4" s="22"/>
      <c r="I4" s="141" t="str">
        <f>IF('total year'!I4:K4=0," ",'total year'!I4:K4)</f>
        <v> </v>
      </c>
      <c r="J4" s="141"/>
      <c r="K4" s="20"/>
      <c r="L4" s="17"/>
      <c r="M4" s="84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7.25">
      <c r="A6" s="21"/>
      <c r="B6" s="16" t="s">
        <v>1</v>
      </c>
      <c r="C6" s="156" t="str">
        <f>IF('total year'!C6:E6=0," ",'total year'!C6:E6)</f>
        <v> </v>
      </c>
      <c r="D6" s="156"/>
      <c r="E6" s="22"/>
      <c r="F6" s="16" t="s">
        <v>37</v>
      </c>
      <c r="G6" s="19"/>
      <c r="H6" s="26"/>
      <c r="I6" s="141" t="str">
        <f>IF('total year'!I6:K6=0," ",'total year'!I6:K6)</f>
        <v> </v>
      </c>
      <c r="J6" s="141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4" t="s">
        <v>2</v>
      </c>
      <c r="D8" s="125"/>
      <c r="E8" s="126"/>
      <c r="F8" s="127"/>
      <c r="G8" s="127"/>
      <c r="H8" s="137" t="s">
        <v>33</v>
      </c>
      <c r="I8" s="130" t="s">
        <v>35</v>
      </c>
      <c r="J8" s="128" t="s">
        <v>28</v>
      </c>
      <c r="K8" s="142" t="s">
        <v>34</v>
      </c>
      <c r="L8" s="142" t="s">
        <v>18</v>
      </c>
    </row>
    <row r="9" spans="1:12" ht="12.75" customHeight="1">
      <c r="A9" s="31"/>
      <c r="B9" s="32"/>
      <c r="C9" s="74"/>
      <c r="D9" s="71"/>
      <c r="E9" s="71"/>
      <c r="F9" s="71"/>
      <c r="G9" s="133" t="s">
        <v>21</v>
      </c>
      <c r="H9" s="138"/>
      <c r="I9" s="131"/>
      <c r="J9" s="129"/>
      <c r="K9" s="143"/>
      <c r="L9" s="143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4"/>
      <c r="H10" s="138"/>
      <c r="I10" s="131"/>
      <c r="J10" s="145" t="s">
        <v>48</v>
      </c>
      <c r="K10" s="143"/>
      <c r="L10" s="143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4"/>
      <c r="H11" s="138"/>
      <c r="I11" s="131"/>
      <c r="J11" s="146"/>
      <c r="K11" s="143"/>
      <c r="L11" s="143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5"/>
      <c r="H12" s="139"/>
      <c r="I12" s="132"/>
      <c r="J12" s="147"/>
      <c r="K12" s="144"/>
      <c r="L12" s="144"/>
      <c r="M12" s="85" t="s">
        <v>42</v>
      </c>
    </row>
    <row r="13" spans="1:14" ht="12.75">
      <c r="A13" s="13">
        <v>44348</v>
      </c>
      <c r="B13" s="12" t="str">
        <f>VLOOKUP(WEEKDAY(A13,1),גיליון1!$A$3:$B$9,2,0)</f>
        <v>Tuesday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2">+H13+G13</f>
        <v>0</v>
      </c>
      <c r="J13" s="56"/>
      <c r="K13" s="6">
        <f aca="true" t="shared" si="1" ref="K13:K42">+J13+I13</f>
        <v>0</v>
      </c>
      <c r="L13" s="92"/>
      <c r="N13" s="81"/>
    </row>
    <row r="14" spans="1:14" ht="12.75">
      <c r="A14" s="13">
        <f>+A13+1</f>
        <v>44349</v>
      </c>
      <c r="B14" s="12" t="str">
        <f>VLOOKUP(WEEKDAY(A14,1),גיליון1!$A$3:$B$9,2,0)</f>
        <v>Wednesday</v>
      </c>
      <c r="C14" s="51"/>
      <c r="D14" s="52"/>
      <c r="E14" s="53"/>
      <c r="F14" s="54"/>
      <c r="G14" s="72">
        <f aca="true" t="shared" si="2" ref="G14:G42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3">
        <f aca="true" t="shared" si="3" ref="A15:A42">+A14+1</f>
        <v>44350</v>
      </c>
      <c r="B15" s="12" t="str">
        <f>VLOOKUP(WEEKDAY(A15,1),גיליון1!$A$3:$B$9,2,0)</f>
        <v>Thursday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08">
        <f t="shared" si="3"/>
        <v>44351</v>
      </c>
      <c r="B16" s="109" t="str">
        <f>VLOOKUP(WEEKDAY(A16,1),גיליון1!$A$3:$B$9,2,0)</f>
        <v>Friday</v>
      </c>
      <c r="C16" s="51"/>
      <c r="D16" s="52"/>
      <c r="E16" s="53"/>
      <c r="F16" s="54"/>
      <c r="G16" s="110">
        <f t="shared" si="2"/>
        <v>0</v>
      </c>
      <c r="H16" s="55"/>
      <c r="I16" s="111">
        <f t="shared" si="0"/>
        <v>0</v>
      </c>
      <c r="J16" s="56"/>
      <c r="K16" s="112">
        <f t="shared" si="1"/>
        <v>0</v>
      </c>
      <c r="L16" s="113"/>
      <c r="N16" s="81"/>
    </row>
    <row r="17" spans="1:14" ht="12.75">
      <c r="A17" s="108">
        <f t="shared" si="3"/>
        <v>44352</v>
      </c>
      <c r="B17" s="109" t="str">
        <f>VLOOKUP(WEEKDAY(A17,1),גיליון1!$A$3:$B$9,2,0)</f>
        <v>Saturday</v>
      </c>
      <c r="C17" s="51"/>
      <c r="D17" s="52"/>
      <c r="E17" s="53"/>
      <c r="F17" s="54"/>
      <c r="G17" s="110">
        <f t="shared" si="2"/>
        <v>0</v>
      </c>
      <c r="H17" s="55"/>
      <c r="I17" s="111">
        <f t="shared" si="0"/>
        <v>0</v>
      </c>
      <c r="J17" s="56"/>
      <c r="K17" s="112">
        <f t="shared" si="1"/>
        <v>0</v>
      </c>
      <c r="L17" s="113"/>
      <c r="N17" s="81"/>
    </row>
    <row r="18" spans="1:14" ht="12.75">
      <c r="A18" s="13">
        <f t="shared" si="3"/>
        <v>44353</v>
      </c>
      <c r="B18" s="12" t="str">
        <f>VLOOKUP(WEEKDAY(A18,1),גיליון1!$A$3:$B$9,2,0)</f>
        <v>Sunday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3">
        <f t="shared" si="3"/>
        <v>44354</v>
      </c>
      <c r="B19" s="12" t="str">
        <f>VLOOKUP(WEEKDAY(A19,1),גיליון1!$A$3:$B$9,2,0)</f>
        <v>Monday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3">
        <f t="shared" si="3"/>
        <v>44355</v>
      </c>
      <c r="B20" s="12" t="str">
        <f>VLOOKUP(WEEKDAY(A20,1),גיליון1!$A$3:$B$9,2,0)</f>
        <v>Tuesday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  <c r="N20" s="81"/>
    </row>
    <row r="21" spans="1:14" ht="12.75">
      <c r="A21" s="13">
        <f t="shared" si="3"/>
        <v>44356</v>
      </c>
      <c r="B21" s="12" t="str">
        <f>VLOOKUP(WEEKDAY(A21,1),גיליון1!$A$3:$B$9,2,0)</f>
        <v>Wednesday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4" ht="12.75">
      <c r="A22" s="13">
        <f t="shared" si="3"/>
        <v>44357</v>
      </c>
      <c r="B22" s="12" t="str">
        <f>VLOOKUP(WEEKDAY(A22,1),גיליון1!$A$3:$B$9,2,0)</f>
        <v>Thursday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  <c r="N22" s="81"/>
    </row>
    <row r="23" spans="1:14" ht="12.75">
      <c r="A23" s="108">
        <f t="shared" si="3"/>
        <v>44358</v>
      </c>
      <c r="B23" s="109" t="str">
        <f>VLOOKUP(WEEKDAY(A23,1),גיליון1!$A$3:$B$9,2,0)</f>
        <v>Friday</v>
      </c>
      <c r="C23" s="51"/>
      <c r="D23" s="52"/>
      <c r="E23" s="53"/>
      <c r="F23" s="54"/>
      <c r="G23" s="110">
        <f t="shared" si="2"/>
        <v>0</v>
      </c>
      <c r="H23" s="55"/>
      <c r="I23" s="111">
        <f t="shared" si="0"/>
        <v>0</v>
      </c>
      <c r="J23" s="56"/>
      <c r="K23" s="112">
        <f t="shared" si="1"/>
        <v>0</v>
      </c>
      <c r="L23" s="113"/>
      <c r="N23" s="81"/>
    </row>
    <row r="24" spans="1:14" ht="12.75">
      <c r="A24" s="108">
        <f t="shared" si="3"/>
        <v>44359</v>
      </c>
      <c r="B24" s="109" t="str">
        <f>VLOOKUP(WEEKDAY(A24,1),גיליון1!$A$3:$B$9,2,0)</f>
        <v>Saturday</v>
      </c>
      <c r="C24" s="51"/>
      <c r="D24" s="52"/>
      <c r="E24" s="53"/>
      <c r="F24" s="54"/>
      <c r="G24" s="110">
        <f t="shared" si="2"/>
        <v>0</v>
      </c>
      <c r="H24" s="55"/>
      <c r="I24" s="111">
        <f t="shared" si="0"/>
        <v>0</v>
      </c>
      <c r="J24" s="56"/>
      <c r="K24" s="112">
        <f t="shared" si="1"/>
        <v>0</v>
      </c>
      <c r="L24" s="113"/>
      <c r="N24" s="81"/>
    </row>
    <row r="25" spans="1:14" ht="12.75">
      <c r="A25" s="13">
        <f t="shared" si="3"/>
        <v>44360</v>
      </c>
      <c r="B25" s="12" t="str">
        <f>VLOOKUP(WEEKDAY(A25,1),גיליון1!$A$3:$B$9,2,0)</f>
        <v>Sunday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3">
        <f t="shared" si="3"/>
        <v>44361</v>
      </c>
      <c r="B26" s="12" t="str">
        <f>VLOOKUP(WEEKDAY(A26,1),גיליון1!$A$3:$B$9,2,0)</f>
        <v>Monday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3">
        <f t="shared" si="3"/>
        <v>44362</v>
      </c>
      <c r="B27" s="12" t="str">
        <f>VLOOKUP(WEEKDAY(A27,1),גיליון1!$A$3:$B$9,2,0)</f>
        <v>Tuesday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  <c r="N27" s="81"/>
    </row>
    <row r="28" spans="1:14" ht="12.75">
      <c r="A28" s="13">
        <f t="shared" si="3"/>
        <v>44363</v>
      </c>
      <c r="B28" s="12" t="str">
        <f>VLOOKUP(WEEKDAY(A28,1),גיליון1!$A$3:$B$9,2,0)</f>
        <v>Wednesday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  <c r="N28" s="81"/>
    </row>
    <row r="29" spans="1:14" ht="12.75">
      <c r="A29" s="13">
        <f t="shared" si="3"/>
        <v>44364</v>
      </c>
      <c r="B29" s="12" t="str">
        <f>VLOOKUP(WEEKDAY(A29,1),גיליון1!$A$3:$B$9,2,0)</f>
        <v>Thursday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  <c r="N29" s="81"/>
    </row>
    <row r="30" spans="1:14" ht="12.75">
      <c r="A30" s="108">
        <f t="shared" si="3"/>
        <v>44365</v>
      </c>
      <c r="B30" s="109" t="str">
        <f>VLOOKUP(WEEKDAY(A30,1),גיליון1!$A$3:$B$9,2,0)</f>
        <v>Friday</v>
      </c>
      <c r="C30" s="51"/>
      <c r="D30" s="52"/>
      <c r="E30" s="53"/>
      <c r="F30" s="54"/>
      <c r="G30" s="110">
        <f t="shared" si="2"/>
        <v>0</v>
      </c>
      <c r="H30" s="55"/>
      <c r="I30" s="111">
        <f t="shared" si="0"/>
        <v>0</v>
      </c>
      <c r="J30" s="56"/>
      <c r="K30" s="112">
        <f t="shared" si="1"/>
        <v>0</v>
      </c>
      <c r="L30" s="113" t="s">
        <v>72</v>
      </c>
      <c r="N30" s="81"/>
    </row>
    <row r="31" spans="1:14" ht="12.75">
      <c r="A31" s="108">
        <f t="shared" si="3"/>
        <v>44366</v>
      </c>
      <c r="B31" s="109" t="str">
        <f>VLOOKUP(WEEKDAY(A31,1),גיליון1!$A$3:$B$9,2,0)</f>
        <v>Saturday</v>
      </c>
      <c r="C31" s="51"/>
      <c r="D31" s="52"/>
      <c r="E31" s="53"/>
      <c r="F31" s="54"/>
      <c r="G31" s="110">
        <f t="shared" si="2"/>
        <v>0</v>
      </c>
      <c r="H31" s="55"/>
      <c r="I31" s="111">
        <f t="shared" si="0"/>
        <v>0</v>
      </c>
      <c r="J31" s="56"/>
      <c r="K31" s="112">
        <f t="shared" si="1"/>
        <v>0</v>
      </c>
      <c r="L31" s="113"/>
      <c r="N31" s="81"/>
    </row>
    <row r="32" spans="1:14" ht="12.75">
      <c r="A32" s="13">
        <f t="shared" si="3"/>
        <v>44367</v>
      </c>
      <c r="B32" s="12" t="str">
        <f>VLOOKUP(WEEKDAY(A32,1),גיליון1!$A$3:$B$9,2,0)</f>
        <v>Sunday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3">
        <f t="shared" si="3"/>
        <v>44368</v>
      </c>
      <c r="B33" s="12" t="str">
        <f>VLOOKUP(WEEKDAY(A33,1),גיליון1!$A$3:$B$9,2,0)</f>
        <v>Monday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4" ht="12.75">
      <c r="A34" s="13">
        <f t="shared" si="3"/>
        <v>44369</v>
      </c>
      <c r="B34" s="12" t="str">
        <f>VLOOKUP(WEEKDAY(A34,1),גיליון1!$A$3:$B$9,2,0)</f>
        <v>Tuesday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  <c r="N34" s="81"/>
    </row>
    <row r="35" spans="1:14" ht="12.75">
      <c r="A35" s="13">
        <f t="shared" si="3"/>
        <v>44370</v>
      </c>
      <c r="B35" s="12" t="str">
        <f>VLOOKUP(WEEKDAY(A35,1),גיליון1!$A$3:$B$9,2,0)</f>
        <v>Wednesday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  <c r="N35" s="81"/>
    </row>
    <row r="36" spans="1:14" ht="12.75">
      <c r="A36" s="13">
        <f t="shared" si="3"/>
        <v>44371</v>
      </c>
      <c r="B36" s="12" t="str">
        <f>VLOOKUP(WEEKDAY(A36,1),גיליון1!$A$3:$B$9,2,0)</f>
        <v>Thursday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  <c r="N36" s="81"/>
    </row>
    <row r="37" spans="1:14" ht="12.75">
      <c r="A37" s="108">
        <f t="shared" si="3"/>
        <v>44372</v>
      </c>
      <c r="B37" s="109" t="str">
        <f>VLOOKUP(WEEKDAY(A37,1),גיליון1!$A$3:$B$9,2,0)</f>
        <v>Friday</v>
      </c>
      <c r="C37" s="51"/>
      <c r="D37" s="52"/>
      <c r="E37" s="53"/>
      <c r="F37" s="54"/>
      <c r="G37" s="110">
        <f t="shared" si="2"/>
        <v>0</v>
      </c>
      <c r="H37" s="55"/>
      <c r="I37" s="111">
        <f t="shared" si="0"/>
        <v>0</v>
      </c>
      <c r="J37" s="56"/>
      <c r="K37" s="112">
        <f t="shared" si="1"/>
        <v>0</v>
      </c>
      <c r="L37" s="113"/>
      <c r="N37" s="81"/>
    </row>
    <row r="38" spans="1:14" ht="12.75">
      <c r="A38" s="108">
        <f t="shared" si="3"/>
        <v>44373</v>
      </c>
      <c r="B38" s="109" t="str">
        <f>VLOOKUP(WEEKDAY(A38,1),גיליון1!$A$3:$B$9,2,0)</f>
        <v>Saturday</v>
      </c>
      <c r="C38" s="51"/>
      <c r="D38" s="52"/>
      <c r="E38" s="53"/>
      <c r="F38" s="54"/>
      <c r="G38" s="110">
        <f t="shared" si="2"/>
        <v>0</v>
      </c>
      <c r="H38" s="55"/>
      <c r="I38" s="111">
        <f t="shared" si="0"/>
        <v>0</v>
      </c>
      <c r="J38" s="56"/>
      <c r="K38" s="112">
        <f t="shared" si="1"/>
        <v>0</v>
      </c>
      <c r="L38" s="113"/>
      <c r="N38" s="81"/>
    </row>
    <row r="39" spans="1:14" ht="12.75">
      <c r="A39" s="13">
        <f t="shared" si="3"/>
        <v>44374</v>
      </c>
      <c r="B39" s="12" t="str">
        <f>VLOOKUP(WEEKDAY(A39,1),גיליון1!$A$3:$B$9,2,0)</f>
        <v>Sunday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4" ht="12.75">
      <c r="A40" s="13">
        <f t="shared" si="3"/>
        <v>44375</v>
      </c>
      <c r="B40" s="12" t="str">
        <f>VLOOKUP(WEEKDAY(A40,1),גיליון1!$A$3:$B$9,2,0)</f>
        <v>Monday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  <c r="N40" s="81"/>
    </row>
    <row r="41" spans="1:14" ht="12.75">
      <c r="A41" s="13">
        <f t="shared" si="3"/>
        <v>44376</v>
      </c>
      <c r="B41" s="12" t="str">
        <f>VLOOKUP(WEEKDAY(A41,1),גיליון1!$A$3:$B$9,2,0)</f>
        <v>Tuesday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  <c r="N41" s="81"/>
    </row>
    <row r="42" spans="1:14" ht="12.75">
      <c r="A42" s="13">
        <f t="shared" si="3"/>
        <v>44377</v>
      </c>
      <c r="B42" s="12" t="str">
        <f>VLOOKUP(WEEKDAY(A42,1),גיליון1!$A$3:$B$9,2,0)</f>
        <v>Wednesday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  <c r="N42" s="81"/>
    </row>
    <row r="43" spans="1:14" ht="13.5" thickBot="1">
      <c r="A43" s="13"/>
      <c r="B43" s="12"/>
      <c r="C43" s="115"/>
      <c r="D43" s="116"/>
      <c r="E43" s="117"/>
      <c r="F43" s="118"/>
      <c r="G43" s="72"/>
      <c r="H43" s="119"/>
      <c r="I43" s="4"/>
      <c r="J43" s="120"/>
      <c r="K43" s="6"/>
      <c r="L43" s="92"/>
      <c r="N43" s="81"/>
    </row>
    <row r="44" spans="1:12" ht="13.5" thickBot="1">
      <c r="A44" s="153" t="s">
        <v>11</v>
      </c>
      <c r="B44" s="154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1" t="s">
        <v>30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2" ht="42" customHeight="1">
      <c r="A46" s="150" t="s">
        <v>23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2"/>
      <c r="D49" s="152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1" t="s">
        <v>50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ht="12.75">
      <c r="A54" s="42"/>
      <c r="B54" s="45" t="s">
        <v>12</v>
      </c>
      <c r="C54" s="149"/>
      <c r="D54" s="149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9"/>
      <c r="D56" s="149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31">
      <selection activeCell="L29" sqref="L29"/>
    </sheetView>
  </sheetViews>
  <sheetFormatPr defaultColWidth="9.28125" defaultRowHeight="12.75"/>
  <cols>
    <col min="1" max="1" width="13.00390625" style="14" customWidth="1"/>
    <col min="2" max="2" width="17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1.421875" style="14" customWidth="1"/>
    <col min="10" max="10" width="11.57421875" style="14" customWidth="1"/>
    <col min="11" max="11" width="7.28125" style="14" customWidth="1"/>
    <col min="12" max="16384" width="9.28125" style="14" customWidth="1"/>
  </cols>
  <sheetData>
    <row r="1" spans="1:12" ht="18.75" customHeight="1">
      <c r="A1" s="155" t="s">
        <v>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7.25">
      <c r="A2" s="15"/>
      <c r="B2" s="16" t="s">
        <v>0</v>
      </c>
      <c r="C2" s="17"/>
      <c r="D2" s="104">
        <f>+A13</f>
        <v>44378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1" t="str">
        <f>'total year'!C4:E4</f>
        <v>TAU</v>
      </c>
      <c r="D4" s="141"/>
      <c r="E4" s="23"/>
      <c r="F4" s="16" t="s">
        <v>38</v>
      </c>
      <c r="G4" s="19"/>
      <c r="H4" s="22"/>
      <c r="I4" s="141" t="str">
        <f>IF('total year'!I4:K4=0," ",'total year'!I4:K4)</f>
        <v> </v>
      </c>
      <c r="J4" s="141"/>
      <c r="K4" s="20"/>
      <c r="L4" s="17"/>
      <c r="M4" s="84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7.25">
      <c r="A6" s="21"/>
      <c r="B6" s="16" t="s">
        <v>1</v>
      </c>
      <c r="C6" s="156" t="str">
        <f>IF('total year'!C6:E6=0," ",'total year'!C6:E6)</f>
        <v> </v>
      </c>
      <c r="D6" s="156"/>
      <c r="E6" s="22"/>
      <c r="F6" s="16" t="s">
        <v>37</v>
      </c>
      <c r="G6" s="19"/>
      <c r="H6" s="26"/>
      <c r="I6" s="141" t="str">
        <f>IF('total year'!I6:K6=0," ",'total year'!I6:K6)</f>
        <v> </v>
      </c>
      <c r="J6" s="141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86"/>
      <c r="B8" s="30"/>
      <c r="C8" s="124" t="s">
        <v>2</v>
      </c>
      <c r="D8" s="125"/>
      <c r="E8" s="126"/>
      <c r="F8" s="127"/>
      <c r="G8" s="157"/>
      <c r="H8" s="137" t="s">
        <v>33</v>
      </c>
      <c r="I8" s="130" t="s">
        <v>35</v>
      </c>
      <c r="J8" s="128" t="s">
        <v>28</v>
      </c>
      <c r="K8" s="142" t="s">
        <v>34</v>
      </c>
      <c r="L8" s="142" t="s">
        <v>18</v>
      </c>
    </row>
    <row r="9" spans="1:12" ht="12.75" customHeight="1">
      <c r="A9" s="87"/>
      <c r="B9" s="32"/>
      <c r="C9" s="74"/>
      <c r="D9" s="71"/>
      <c r="E9" s="71"/>
      <c r="F9" s="71"/>
      <c r="G9" s="133" t="s">
        <v>21</v>
      </c>
      <c r="H9" s="138"/>
      <c r="I9" s="131"/>
      <c r="J9" s="129"/>
      <c r="K9" s="143"/>
      <c r="L9" s="143"/>
    </row>
    <row r="10" spans="1:13" ht="12.75" customHeight="1">
      <c r="A10" s="36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4"/>
      <c r="H10" s="138"/>
      <c r="I10" s="131"/>
      <c r="J10" s="145" t="s">
        <v>48</v>
      </c>
      <c r="K10" s="143"/>
      <c r="L10" s="143"/>
      <c r="M10" s="84" t="s">
        <v>31</v>
      </c>
    </row>
    <row r="11" spans="1:13" ht="31.5" customHeight="1">
      <c r="A11" s="88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4"/>
      <c r="H11" s="138"/>
      <c r="I11" s="131"/>
      <c r="J11" s="146"/>
      <c r="K11" s="143"/>
      <c r="L11" s="143"/>
      <c r="M11" s="85" t="s">
        <v>41</v>
      </c>
    </row>
    <row r="12" spans="1:13" ht="31.5" customHeight="1" thickBot="1">
      <c r="A12" s="89"/>
      <c r="B12" s="40" t="s">
        <v>49</v>
      </c>
      <c r="C12" s="99" t="str">
        <f>IF('total year'!C12=0," ",'total year'!C12)</f>
        <v> </v>
      </c>
      <c r="D12" s="100" t="str">
        <f>IF('total year'!D12=0," ",'total year'!D12)</f>
        <v> </v>
      </c>
      <c r="E12" s="100" t="str">
        <f>IF('total year'!E12=0," ",'total year'!E12)</f>
        <v> </v>
      </c>
      <c r="F12" s="100" t="str">
        <f>IF('total year'!F12=0," ",'total year'!F12)</f>
        <v> </v>
      </c>
      <c r="G12" s="158"/>
      <c r="H12" s="139"/>
      <c r="I12" s="132"/>
      <c r="J12" s="147"/>
      <c r="K12" s="144"/>
      <c r="L12" s="144"/>
      <c r="M12" s="85" t="s">
        <v>42</v>
      </c>
    </row>
    <row r="13" spans="1:14" ht="12.75">
      <c r="A13" s="13">
        <v>44378</v>
      </c>
      <c r="B13" s="12" t="str">
        <f>VLOOKUP(WEEKDAY(A13,1),גיליון1!$A$3:$B$9,2,0)</f>
        <v>Thursday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3">+H13+G13</f>
        <v>0</v>
      </c>
      <c r="J13" s="56"/>
      <c r="K13" s="6">
        <f aca="true" t="shared" si="1" ref="K13:K43">+J13+I13</f>
        <v>0</v>
      </c>
      <c r="L13" s="92"/>
      <c r="N13" s="81"/>
    </row>
    <row r="14" spans="1:14" ht="12.75">
      <c r="A14" s="108">
        <f>+A13+1</f>
        <v>44379</v>
      </c>
      <c r="B14" s="109" t="str">
        <f>VLOOKUP(WEEKDAY(A14,1),גיליון1!$A$3:$B$9,2,0)</f>
        <v>Friday</v>
      </c>
      <c r="C14" s="51"/>
      <c r="D14" s="52"/>
      <c r="E14" s="53"/>
      <c r="F14" s="54"/>
      <c r="G14" s="110">
        <f aca="true" t="shared" si="2" ref="G14:G43">SUM(C14:F14)</f>
        <v>0</v>
      </c>
      <c r="H14" s="55"/>
      <c r="I14" s="111">
        <f t="shared" si="0"/>
        <v>0</v>
      </c>
      <c r="J14" s="56"/>
      <c r="K14" s="112">
        <f t="shared" si="1"/>
        <v>0</v>
      </c>
      <c r="L14" s="113"/>
      <c r="N14" s="81"/>
    </row>
    <row r="15" spans="1:14" ht="12.75">
      <c r="A15" s="108">
        <f aca="true" t="shared" si="3" ref="A15:A43">+A14+1</f>
        <v>44380</v>
      </c>
      <c r="B15" s="109" t="str">
        <f>VLOOKUP(WEEKDAY(A15,1),גיליון1!$A$3:$B$9,2,0)</f>
        <v>Saturday</v>
      </c>
      <c r="C15" s="51"/>
      <c r="D15" s="52"/>
      <c r="E15" s="53"/>
      <c r="F15" s="54"/>
      <c r="G15" s="110">
        <f t="shared" si="2"/>
        <v>0</v>
      </c>
      <c r="H15" s="55"/>
      <c r="I15" s="111">
        <f t="shared" si="0"/>
        <v>0</v>
      </c>
      <c r="J15" s="56"/>
      <c r="K15" s="112">
        <f t="shared" si="1"/>
        <v>0</v>
      </c>
      <c r="L15" s="113"/>
      <c r="N15" s="81"/>
    </row>
    <row r="16" spans="1:14" ht="12.75">
      <c r="A16" s="13">
        <f t="shared" si="3"/>
        <v>44381</v>
      </c>
      <c r="B16" s="12" t="str">
        <f>VLOOKUP(WEEKDAY(A16,1),גיליון1!$A$3:$B$9,2,0)</f>
        <v>Sunday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3">
        <f t="shared" si="3"/>
        <v>44382</v>
      </c>
      <c r="B17" s="12" t="str">
        <f>VLOOKUP(WEEKDAY(A17,1),גיליון1!$A$3:$B$9,2,0)</f>
        <v>Monday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  <c r="N17" s="81"/>
    </row>
    <row r="18" spans="1:14" ht="12.75">
      <c r="A18" s="13">
        <f t="shared" si="3"/>
        <v>44383</v>
      </c>
      <c r="B18" s="12" t="str">
        <f>VLOOKUP(WEEKDAY(A18,1),גיליון1!$A$3:$B$9,2,0)</f>
        <v>Tuesday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3">
        <f t="shared" si="3"/>
        <v>44384</v>
      </c>
      <c r="B19" s="12" t="str">
        <f>VLOOKUP(WEEKDAY(A19,1),גיליון1!$A$3:$B$9,2,0)</f>
        <v>Wednesday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3">
        <f t="shared" si="3"/>
        <v>44385</v>
      </c>
      <c r="B20" s="12" t="str">
        <f>VLOOKUP(WEEKDAY(A20,1),גיליון1!$A$3:$B$9,2,0)</f>
        <v>Thursday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  <c r="N20" s="81"/>
    </row>
    <row r="21" spans="1:14" ht="12.75">
      <c r="A21" s="108">
        <f t="shared" si="3"/>
        <v>44386</v>
      </c>
      <c r="B21" s="109" t="str">
        <f>VLOOKUP(WEEKDAY(A21,1),גיליון1!$A$3:$B$9,2,0)</f>
        <v>Friday</v>
      </c>
      <c r="C21" s="51"/>
      <c r="D21" s="52"/>
      <c r="E21" s="53"/>
      <c r="F21" s="54"/>
      <c r="G21" s="110">
        <f t="shared" si="2"/>
        <v>0</v>
      </c>
      <c r="H21" s="55"/>
      <c r="I21" s="111">
        <f t="shared" si="0"/>
        <v>0</v>
      </c>
      <c r="J21" s="56"/>
      <c r="K21" s="112">
        <f t="shared" si="1"/>
        <v>0</v>
      </c>
      <c r="L21" s="113"/>
      <c r="N21" s="81"/>
    </row>
    <row r="22" spans="1:14" ht="12.75">
      <c r="A22" s="108">
        <f t="shared" si="3"/>
        <v>44387</v>
      </c>
      <c r="B22" s="109" t="str">
        <f>VLOOKUP(WEEKDAY(A22,1),גיליון1!$A$3:$B$9,2,0)</f>
        <v>Saturday</v>
      </c>
      <c r="C22" s="51"/>
      <c r="D22" s="52"/>
      <c r="E22" s="53"/>
      <c r="F22" s="54"/>
      <c r="G22" s="110">
        <f t="shared" si="2"/>
        <v>0</v>
      </c>
      <c r="H22" s="55"/>
      <c r="I22" s="111">
        <f t="shared" si="0"/>
        <v>0</v>
      </c>
      <c r="J22" s="56"/>
      <c r="K22" s="112">
        <f t="shared" si="1"/>
        <v>0</v>
      </c>
      <c r="L22" s="113"/>
      <c r="N22" s="81"/>
    </row>
    <row r="23" spans="1:14" ht="23.25">
      <c r="A23" s="13">
        <f t="shared" si="3"/>
        <v>44388</v>
      </c>
      <c r="B23" s="12" t="str">
        <f>VLOOKUP(WEEKDAY(A23,1),גיליון1!$A$3:$B$9,2,0)</f>
        <v>Sunday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 t="s">
        <v>73</v>
      </c>
      <c r="N23" s="81"/>
    </row>
    <row r="24" spans="1:14" ht="12.75">
      <c r="A24" s="13">
        <f t="shared" si="3"/>
        <v>44389</v>
      </c>
      <c r="B24" s="12" t="str">
        <f>VLOOKUP(WEEKDAY(A24,1),גיליון1!$A$3:$B$9,2,0)</f>
        <v>Monday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4" ht="12.75">
      <c r="A25" s="13">
        <f t="shared" si="3"/>
        <v>44390</v>
      </c>
      <c r="B25" s="12" t="str">
        <f>VLOOKUP(WEEKDAY(A25,1),גיליון1!$A$3:$B$9,2,0)</f>
        <v>Tuesday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3">
        <f t="shared" si="3"/>
        <v>44391</v>
      </c>
      <c r="B26" s="12" t="str">
        <f>VLOOKUP(WEEKDAY(A26,1),גיליון1!$A$3:$B$9,2,0)</f>
        <v>Wednesday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3">
        <f t="shared" si="3"/>
        <v>44392</v>
      </c>
      <c r="B27" s="12" t="str">
        <f>VLOOKUP(WEEKDAY(A27,1),גיליון1!$A$3:$B$9,2,0)</f>
        <v>Thursday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  <c r="N27" s="81"/>
    </row>
    <row r="28" spans="1:14" ht="12.75">
      <c r="A28" s="108">
        <f t="shared" si="3"/>
        <v>44393</v>
      </c>
      <c r="B28" s="109" t="str">
        <f>VLOOKUP(WEEKDAY(A28,1),גיליון1!$A$3:$B$9,2,0)</f>
        <v>Friday</v>
      </c>
      <c r="C28" s="51"/>
      <c r="D28" s="52"/>
      <c r="E28" s="53"/>
      <c r="F28" s="54"/>
      <c r="G28" s="110">
        <f t="shared" si="2"/>
        <v>0</v>
      </c>
      <c r="H28" s="55"/>
      <c r="I28" s="111">
        <f t="shared" si="0"/>
        <v>0</v>
      </c>
      <c r="J28" s="56"/>
      <c r="K28" s="112">
        <f t="shared" si="1"/>
        <v>0</v>
      </c>
      <c r="L28" s="113"/>
      <c r="N28" s="81"/>
    </row>
    <row r="29" spans="1:14" ht="12.75">
      <c r="A29" s="108">
        <f t="shared" si="3"/>
        <v>44394</v>
      </c>
      <c r="B29" s="109" t="str">
        <f>VLOOKUP(WEEKDAY(A29,1),גיליון1!$A$3:$B$9,2,0)</f>
        <v>Saturday</v>
      </c>
      <c r="C29" s="51"/>
      <c r="D29" s="52"/>
      <c r="E29" s="53"/>
      <c r="F29" s="54"/>
      <c r="G29" s="110">
        <f t="shared" si="2"/>
        <v>0</v>
      </c>
      <c r="H29" s="55"/>
      <c r="I29" s="111">
        <f t="shared" si="0"/>
        <v>0</v>
      </c>
      <c r="J29" s="56"/>
      <c r="K29" s="112">
        <f t="shared" si="1"/>
        <v>0</v>
      </c>
      <c r="L29" s="113"/>
      <c r="N29" s="81"/>
    </row>
    <row r="30" spans="1:14" ht="12.75">
      <c r="A30" s="13">
        <f t="shared" si="3"/>
        <v>44395</v>
      </c>
      <c r="B30" s="12" t="str">
        <f>VLOOKUP(WEEKDAY(A30,1),גיליון1!$A$3:$B$9,2,0)</f>
        <v>Sunday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 t="s">
        <v>65</v>
      </c>
      <c r="N30" s="81"/>
    </row>
    <row r="31" spans="1:14" ht="12.75">
      <c r="A31" s="13">
        <f t="shared" si="3"/>
        <v>44396</v>
      </c>
      <c r="B31" s="12" t="str">
        <f>VLOOKUP(WEEKDAY(A31,1),גיליון1!$A$3:$B$9,2,0)</f>
        <v>Monday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4" ht="12.75">
      <c r="A32" s="13">
        <f t="shared" si="3"/>
        <v>44397</v>
      </c>
      <c r="B32" s="12" t="str">
        <f>VLOOKUP(WEEKDAY(A32,1),גיליון1!$A$3:$B$9,2,0)</f>
        <v>Tuesday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3">
        <f t="shared" si="3"/>
        <v>44398</v>
      </c>
      <c r="B33" s="12" t="str">
        <f>VLOOKUP(WEEKDAY(A33,1),גיליון1!$A$3:$B$9,2,0)</f>
        <v>Wednesday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4" ht="12.75">
      <c r="A34" s="13">
        <f t="shared" si="3"/>
        <v>44399</v>
      </c>
      <c r="B34" s="12" t="str">
        <f>VLOOKUP(WEEKDAY(A34,1),גיליון1!$A$3:$B$9,2,0)</f>
        <v>Thursday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  <c r="N34" s="81"/>
    </row>
    <row r="35" spans="1:14" ht="12.75">
      <c r="A35" s="108">
        <f t="shared" si="3"/>
        <v>44400</v>
      </c>
      <c r="B35" s="109" t="str">
        <f>VLOOKUP(WEEKDAY(A35,1),גיליון1!$A$3:$B$9,2,0)</f>
        <v>Friday</v>
      </c>
      <c r="C35" s="51"/>
      <c r="D35" s="52"/>
      <c r="E35" s="53"/>
      <c r="F35" s="54"/>
      <c r="G35" s="110">
        <f t="shared" si="2"/>
        <v>0</v>
      </c>
      <c r="H35" s="55"/>
      <c r="I35" s="111">
        <f t="shared" si="0"/>
        <v>0</v>
      </c>
      <c r="J35" s="56"/>
      <c r="K35" s="112">
        <f t="shared" si="1"/>
        <v>0</v>
      </c>
      <c r="L35" s="113"/>
      <c r="N35" s="81"/>
    </row>
    <row r="36" spans="1:14" ht="12.75">
      <c r="A36" s="108">
        <f t="shared" si="3"/>
        <v>44401</v>
      </c>
      <c r="B36" s="109" t="str">
        <f>VLOOKUP(WEEKDAY(A36,1),גיליון1!$A$3:$B$9,2,0)</f>
        <v>Saturday</v>
      </c>
      <c r="C36" s="51"/>
      <c r="D36" s="52"/>
      <c r="E36" s="53"/>
      <c r="F36" s="54"/>
      <c r="G36" s="110">
        <f t="shared" si="2"/>
        <v>0</v>
      </c>
      <c r="H36" s="55"/>
      <c r="I36" s="111">
        <f t="shared" si="0"/>
        <v>0</v>
      </c>
      <c r="J36" s="56"/>
      <c r="K36" s="112">
        <f t="shared" si="1"/>
        <v>0</v>
      </c>
      <c r="L36" s="113"/>
      <c r="N36" s="81"/>
    </row>
    <row r="37" spans="1:14" ht="12.75">
      <c r="A37" s="13">
        <f t="shared" si="3"/>
        <v>44402</v>
      </c>
      <c r="B37" s="12" t="str">
        <f>VLOOKUP(WEEKDAY(A37,1),גיליון1!$A$3:$B$9,2,0)</f>
        <v>Sunday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/>
      <c r="N37" s="81"/>
    </row>
    <row r="38" spans="1:14" ht="12.75">
      <c r="A38" s="13">
        <f t="shared" si="3"/>
        <v>44403</v>
      </c>
      <c r="B38" s="12" t="str">
        <f>VLOOKUP(WEEKDAY(A38,1),גיליון1!$A$3:$B$9,2,0)</f>
        <v>Monday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  <c r="N38" s="81"/>
    </row>
    <row r="39" spans="1:14" ht="12.75">
      <c r="A39" s="13">
        <f t="shared" si="3"/>
        <v>44404</v>
      </c>
      <c r="B39" s="12" t="str">
        <f>VLOOKUP(WEEKDAY(A39,1),גיליון1!$A$3:$B$9,2,0)</f>
        <v>Tuesday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4" ht="12.75">
      <c r="A40" s="13">
        <f t="shared" si="3"/>
        <v>44405</v>
      </c>
      <c r="B40" s="12" t="str">
        <f>VLOOKUP(WEEKDAY(A40,1),גיליון1!$A$3:$B$9,2,0)</f>
        <v>Wednesday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  <c r="N40" s="81"/>
    </row>
    <row r="41" spans="1:14" ht="12.75">
      <c r="A41" s="13">
        <f t="shared" si="3"/>
        <v>44406</v>
      </c>
      <c r="B41" s="12" t="str">
        <f>VLOOKUP(WEEKDAY(A41,1),גיליון1!$A$3:$B$9,2,0)</f>
        <v>Thursday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  <c r="N41" s="81"/>
    </row>
    <row r="42" spans="1:14" ht="12.75">
      <c r="A42" s="108">
        <f t="shared" si="3"/>
        <v>44407</v>
      </c>
      <c r="B42" s="109" t="str">
        <f>VLOOKUP(WEEKDAY(A42,1),גיליון1!$A$3:$B$9,2,0)</f>
        <v>Friday</v>
      </c>
      <c r="C42" s="51"/>
      <c r="D42" s="52"/>
      <c r="E42" s="53"/>
      <c r="F42" s="54"/>
      <c r="G42" s="110">
        <f t="shared" si="2"/>
        <v>0</v>
      </c>
      <c r="H42" s="55"/>
      <c r="I42" s="111">
        <f t="shared" si="0"/>
        <v>0</v>
      </c>
      <c r="J42" s="56"/>
      <c r="K42" s="112">
        <f t="shared" si="1"/>
        <v>0</v>
      </c>
      <c r="L42" s="113"/>
      <c r="N42" s="81"/>
    </row>
    <row r="43" spans="1:14" ht="13.5" thickBot="1">
      <c r="A43" s="108">
        <f t="shared" si="3"/>
        <v>44408</v>
      </c>
      <c r="B43" s="109" t="str">
        <f>VLOOKUP(WEEKDAY(A43,1),גיליון1!$A$3:$B$9,2,0)</f>
        <v>Saturday</v>
      </c>
      <c r="C43" s="51"/>
      <c r="D43" s="52"/>
      <c r="E43" s="53"/>
      <c r="F43" s="54"/>
      <c r="G43" s="110">
        <f t="shared" si="2"/>
        <v>0</v>
      </c>
      <c r="H43" s="55"/>
      <c r="I43" s="111">
        <f t="shared" si="0"/>
        <v>0</v>
      </c>
      <c r="J43" s="56"/>
      <c r="K43" s="112">
        <f t="shared" si="1"/>
        <v>0</v>
      </c>
      <c r="L43" s="113"/>
      <c r="N43" s="81"/>
    </row>
    <row r="44" spans="1:12" ht="13.5" thickBot="1">
      <c r="A44" s="153" t="s">
        <v>11</v>
      </c>
      <c r="B44" s="154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1" t="s">
        <v>30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2" ht="42" customHeight="1">
      <c r="A46" s="150" t="s">
        <v>23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2"/>
      <c r="D49" s="152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1" t="s">
        <v>50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ht="12.75">
      <c r="A54" s="42"/>
      <c r="B54" s="45" t="s">
        <v>12</v>
      </c>
      <c r="C54" s="149"/>
      <c r="D54" s="149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9"/>
      <c r="D56" s="149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31">
      <selection activeCell="L37" sqref="L37"/>
    </sheetView>
  </sheetViews>
  <sheetFormatPr defaultColWidth="9.28125" defaultRowHeight="12.75"/>
  <cols>
    <col min="1" max="1" width="13.00390625" style="14" customWidth="1"/>
    <col min="2" max="2" width="17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1.28125" style="14" customWidth="1"/>
    <col min="10" max="10" width="11.57421875" style="14" customWidth="1"/>
    <col min="11" max="11" width="7.28125" style="14" customWidth="1"/>
    <col min="12" max="12" width="11.57421875" style="14" customWidth="1"/>
    <col min="13" max="16384" width="9.28125" style="14" customWidth="1"/>
  </cols>
  <sheetData>
    <row r="1" spans="1:12" ht="18.75" customHeight="1">
      <c r="A1" s="155" t="s">
        <v>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7.25">
      <c r="A2" s="15"/>
      <c r="B2" s="16" t="s">
        <v>0</v>
      </c>
      <c r="C2" s="17"/>
      <c r="D2" s="104">
        <f>+A13</f>
        <v>44409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1" t="str">
        <f>'total year'!C4:E4</f>
        <v>TAU</v>
      </c>
      <c r="D4" s="141"/>
      <c r="E4" s="23"/>
      <c r="F4" s="16" t="s">
        <v>38</v>
      </c>
      <c r="G4" s="19"/>
      <c r="H4" s="22"/>
      <c r="I4" s="141" t="str">
        <f>IF('total year'!I4:K4=0," ",'total year'!I4:K4)</f>
        <v> </v>
      </c>
      <c r="J4" s="141"/>
      <c r="K4" s="20"/>
      <c r="L4" s="17"/>
      <c r="M4" s="84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7.25">
      <c r="A6" s="21"/>
      <c r="B6" s="16" t="s">
        <v>1</v>
      </c>
      <c r="C6" s="156" t="str">
        <f>IF('total year'!C6:E6=0," ",'total year'!C6:E6)</f>
        <v> </v>
      </c>
      <c r="D6" s="156"/>
      <c r="E6" s="22"/>
      <c r="F6" s="16" t="s">
        <v>37</v>
      </c>
      <c r="G6" s="19"/>
      <c r="H6" s="26"/>
      <c r="I6" s="141" t="str">
        <f>IF('total year'!I6:K6=0," ",'total year'!I6:K6)</f>
        <v> </v>
      </c>
      <c r="J6" s="141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4" t="s">
        <v>2</v>
      </c>
      <c r="D8" s="125"/>
      <c r="E8" s="126"/>
      <c r="F8" s="127"/>
      <c r="G8" s="127"/>
      <c r="H8" s="137" t="s">
        <v>33</v>
      </c>
      <c r="I8" s="130" t="s">
        <v>35</v>
      </c>
      <c r="J8" s="128" t="s">
        <v>28</v>
      </c>
      <c r="K8" s="142" t="s">
        <v>34</v>
      </c>
      <c r="L8" s="142" t="s">
        <v>18</v>
      </c>
    </row>
    <row r="9" spans="1:12" ht="12.75" customHeight="1">
      <c r="A9" s="31"/>
      <c r="B9" s="32"/>
      <c r="C9" s="74"/>
      <c r="D9" s="71"/>
      <c r="E9" s="71"/>
      <c r="F9" s="71"/>
      <c r="G9" s="133" t="s">
        <v>21</v>
      </c>
      <c r="H9" s="138"/>
      <c r="I9" s="131"/>
      <c r="J9" s="129"/>
      <c r="K9" s="143"/>
      <c r="L9" s="143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4"/>
      <c r="H10" s="138"/>
      <c r="I10" s="131"/>
      <c r="J10" s="145" t="s">
        <v>48</v>
      </c>
      <c r="K10" s="143"/>
      <c r="L10" s="143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4"/>
      <c r="H11" s="138"/>
      <c r="I11" s="131"/>
      <c r="J11" s="146"/>
      <c r="K11" s="143"/>
      <c r="L11" s="143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5"/>
      <c r="H12" s="139"/>
      <c r="I12" s="132"/>
      <c r="J12" s="147"/>
      <c r="K12" s="144"/>
      <c r="L12" s="144"/>
      <c r="M12" s="85" t="s">
        <v>42</v>
      </c>
    </row>
    <row r="13" spans="1:14" ht="12.75">
      <c r="A13" s="13">
        <v>44409</v>
      </c>
      <c r="B13" s="12" t="str">
        <f>VLOOKUP(WEEKDAY(A13,1),גיליון1!$A$3:$B$9,2,0)</f>
        <v>Sunday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3">+H13+G13</f>
        <v>0</v>
      </c>
      <c r="J13" s="56"/>
      <c r="K13" s="6">
        <f aca="true" t="shared" si="1" ref="K13:K43">+J13+I13</f>
        <v>0</v>
      </c>
      <c r="L13" s="92"/>
      <c r="N13" s="81"/>
    </row>
    <row r="14" spans="1:14" ht="12.75">
      <c r="A14" s="13">
        <f>+A13+1</f>
        <v>44410</v>
      </c>
      <c r="B14" s="12" t="str">
        <f>VLOOKUP(WEEKDAY(A14,1),גיליון1!$A$3:$B$9,2,0)</f>
        <v>Monday</v>
      </c>
      <c r="C14" s="51"/>
      <c r="D14" s="52"/>
      <c r="E14" s="53"/>
      <c r="F14" s="54"/>
      <c r="G14" s="72">
        <f aca="true" t="shared" si="2" ref="G14:G43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3">
        <f aca="true" t="shared" si="3" ref="A15:A43">+A14+1</f>
        <v>44411</v>
      </c>
      <c r="B15" s="12" t="str">
        <f>VLOOKUP(WEEKDAY(A15,1),גיליון1!$A$3:$B$9,2,0)</f>
        <v>Tuesday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3">
        <f t="shared" si="3"/>
        <v>44412</v>
      </c>
      <c r="B16" s="12" t="str">
        <f>VLOOKUP(WEEKDAY(A16,1),גיליון1!$A$3:$B$9,2,0)</f>
        <v>Wednesday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3">
        <f t="shared" si="3"/>
        <v>44413</v>
      </c>
      <c r="B17" s="12" t="str">
        <f>VLOOKUP(WEEKDAY(A17,1),גיליון1!$A$3:$B$9,2,0)</f>
        <v>Thursday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  <c r="N17" s="81"/>
    </row>
    <row r="18" spans="1:14" ht="12.75">
      <c r="A18" s="108">
        <f t="shared" si="3"/>
        <v>44414</v>
      </c>
      <c r="B18" s="109" t="str">
        <f>VLOOKUP(WEEKDAY(A18,1),גיליון1!$A$3:$B$9,2,0)</f>
        <v>Friday</v>
      </c>
      <c r="C18" s="51"/>
      <c r="D18" s="52"/>
      <c r="E18" s="53"/>
      <c r="F18" s="54"/>
      <c r="G18" s="110">
        <f t="shared" si="2"/>
        <v>0</v>
      </c>
      <c r="H18" s="55"/>
      <c r="I18" s="111">
        <f t="shared" si="0"/>
        <v>0</v>
      </c>
      <c r="J18" s="56"/>
      <c r="K18" s="112">
        <f t="shared" si="1"/>
        <v>0</v>
      </c>
      <c r="L18" s="113"/>
      <c r="N18" s="81"/>
    </row>
    <row r="19" spans="1:14" ht="12.75">
      <c r="A19" s="108">
        <f t="shared" si="3"/>
        <v>44415</v>
      </c>
      <c r="B19" s="109" t="str">
        <f>VLOOKUP(WEEKDAY(A19,1),גיליון1!$A$3:$B$9,2,0)</f>
        <v>Saturday</v>
      </c>
      <c r="C19" s="51"/>
      <c r="D19" s="52"/>
      <c r="E19" s="53"/>
      <c r="F19" s="54"/>
      <c r="G19" s="110">
        <f t="shared" si="2"/>
        <v>0</v>
      </c>
      <c r="H19" s="55"/>
      <c r="I19" s="111">
        <f t="shared" si="0"/>
        <v>0</v>
      </c>
      <c r="J19" s="56"/>
      <c r="K19" s="112">
        <f t="shared" si="1"/>
        <v>0</v>
      </c>
      <c r="L19" s="113"/>
      <c r="N19" s="81"/>
    </row>
    <row r="20" spans="1:14" ht="12.75">
      <c r="A20" s="13">
        <f t="shared" si="3"/>
        <v>44416</v>
      </c>
      <c r="B20" s="12" t="str">
        <f>VLOOKUP(WEEKDAY(A20,1),גיליון1!$A$3:$B$9,2,0)</f>
        <v>Sunday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  <c r="N20" s="81"/>
    </row>
    <row r="21" spans="1:14" ht="12.75">
      <c r="A21" s="13">
        <f t="shared" si="3"/>
        <v>44417</v>
      </c>
      <c r="B21" s="12" t="str">
        <f>VLOOKUP(WEEKDAY(A21,1),גיליון1!$A$3:$B$9,2,0)</f>
        <v>Monday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4" ht="12.75">
      <c r="A22" s="13">
        <f t="shared" si="3"/>
        <v>44418</v>
      </c>
      <c r="B22" s="12" t="str">
        <f>VLOOKUP(WEEKDAY(A22,1),גיליון1!$A$3:$B$9,2,0)</f>
        <v>Tuesday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  <c r="N22" s="81"/>
    </row>
    <row r="23" spans="1:14" ht="12.75">
      <c r="A23" s="13">
        <f t="shared" si="3"/>
        <v>44419</v>
      </c>
      <c r="B23" s="12" t="str">
        <f>VLOOKUP(WEEKDAY(A23,1),גיליון1!$A$3:$B$9,2,0)</f>
        <v>Wednesday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3">
        <f t="shared" si="3"/>
        <v>44420</v>
      </c>
      <c r="B24" s="12" t="str">
        <f>VLOOKUP(WEEKDAY(A24,1),גיליון1!$A$3:$B$9,2,0)</f>
        <v>Thursday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4" ht="12.75">
      <c r="A25" s="108">
        <f t="shared" si="3"/>
        <v>44421</v>
      </c>
      <c r="B25" s="109" t="str">
        <f>VLOOKUP(WEEKDAY(A25,1),גיליון1!$A$3:$B$9,2,0)</f>
        <v>Friday</v>
      </c>
      <c r="C25" s="51"/>
      <c r="D25" s="52"/>
      <c r="E25" s="53"/>
      <c r="F25" s="54"/>
      <c r="G25" s="110">
        <f t="shared" si="2"/>
        <v>0</v>
      </c>
      <c r="H25" s="55"/>
      <c r="I25" s="111">
        <f t="shared" si="0"/>
        <v>0</v>
      </c>
      <c r="J25" s="56"/>
      <c r="K25" s="112">
        <f t="shared" si="1"/>
        <v>0</v>
      </c>
      <c r="L25" s="113"/>
      <c r="N25" s="81"/>
    </row>
    <row r="26" spans="1:14" ht="12.75">
      <c r="A26" s="108">
        <f t="shared" si="3"/>
        <v>44422</v>
      </c>
      <c r="B26" s="109" t="str">
        <f>VLOOKUP(WEEKDAY(A26,1),גיליון1!$A$3:$B$9,2,0)</f>
        <v>Saturday</v>
      </c>
      <c r="C26" s="51"/>
      <c r="D26" s="52"/>
      <c r="E26" s="53"/>
      <c r="F26" s="54"/>
      <c r="G26" s="110">
        <f t="shared" si="2"/>
        <v>0</v>
      </c>
      <c r="H26" s="55"/>
      <c r="I26" s="111">
        <f t="shared" si="0"/>
        <v>0</v>
      </c>
      <c r="J26" s="56"/>
      <c r="K26" s="112">
        <f t="shared" si="1"/>
        <v>0</v>
      </c>
      <c r="L26" s="113"/>
      <c r="N26" s="81"/>
    </row>
    <row r="27" spans="1:14" ht="12.75">
      <c r="A27" s="13">
        <f t="shared" si="3"/>
        <v>44423</v>
      </c>
      <c r="B27" s="12" t="str">
        <f>VLOOKUP(WEEKDAY(A27,1),גיליון1!$A$3:$B$9,2,0)</f>
        <v>Sunday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  <c r="N27" s="81"/>
    </row>
    <row r="28" spans="1:14" ht="12.75">
      <c r="A28" s="13">
        <f t="shared" si="3"/>
        <v>44424</v>
      </c>
      <c r="B28" s="12" t="str">
        <f>VLOOKUP(WEEKDAY(A28,1),גיליון1!$A$3:$B$9,2,0)</f>
        <v>Monday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  <c r="N28" s="81"/>
    </row>
    <row r="29" spans="1:14" ht="12.75">
      <c r="A29" s="13">
        <f t="shared" si="3"/>
        <v>44425</v>
      </c>
      <c r="B29" s="12" t="str">
        <f>VLOOKUP(WEEKDAY(A29,1),גיליון1!$A$3:$B$9,2,0)</f>
        <v>Tuesday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  <c r="N29" s="81"/>
    </row>
    <row r="30" spans="1:14" ht="12.75">
      <c r="A30" s="13">
        <f t="shared" si="3"/>
        <v>44426</v>
      </c>
      <c r="B30" s="12" t="str">
        <f>VLOOKUP(WEEKDAY(A30,1),גיליון1!$A$3:$B$9,2,0)</f>
        <v>Wednesday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3">
        <f t="shared" si="3"/>
        <v>44427</v>
      </c>
      <c r="B31" s="12" t="str">
        <f>VLOOKUP(WEEKDAY(A31,1),גיליון1!$A$3:$B$9,2,0)</f>
        <v>Thursday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4" ht="12.75">
      <c r="A32" s="108">
        <f t="shared" si="3"/>
        <v>44428</v>
      </c>
      <c r="B32" s="109" t="str">
        <f>VLOOKUP(WEEKDAY(A32,1),גיליון1!$A$3:$B$9,2,0)</f>
        <v>Friday</v>
      </c>
      <c r="C32" s="51"/>
      <c r="D32" s="52"/>
      <c r="E32" s="53"/>
      <c r="F32" s="54"/>
      <c r="G32" s="110">
        <f t="shared" si="2"/>
        <v>0</v>
      </c>
      <c r="H32" s="55"/>
      <c r="I32" s="111">
        <f t="shared" si="0"/>
        <v>0</v>
      </c>
      <c r="J32" s="56"/>
      <c r="K32" s="112">
        <f t="shared" si="1"/>
        <v>0</v>
      </c>
      <c r="L32" s="113"/>
      <c r="N32" s="81"/>
    </row>
    <row r="33" spans="1:14" ht="12.75">
      <c r="A33" s="108">
        <f t="shared" si="3"/>
        <v>44429</v>
      </c>
      <c r="B33" s="109" t="str">
        <f>VLOOKUP(WEEKDAY(A33,1),גיליון1!$A$3:$B$9,2,0)</f>
        <v>Saturday</v>
      </c>
      <c r="C33" s="51"/>
      <c r="D33" s="52"/>
      <c r="E33" s="53"/>
      <c r="F33" s="54"/>
      <c r="G33" s="110">
        <f t="shared" si="2"/>
        <v>0</v>
      </c>
      <c r="H33" s="55"/>
      <c r="I33" s="111">
        <f t="shared" si="0"/>
        <v>0</v>
      </c>
      <c r="J33" s="56"/>
      <c r="K33" s="112">
        <f t="shared" si="1"/>
        <v>0</v>
      </c>
      <c r="L33" s="113"/>
      <c r="N33" s="81"/>
    </row>
    <row r="34" spans="1:14" ht="12.75">
      <c r="A34" s="13">
        <f t="shared" si="3"/>
        <v>44430</v>
      </c>
      <c r="B34" s="12" t="str">
        <f>VLOOKUP(WEEKDAY(A34,1),גיליון1!$A$3:$B$9,2,0)</f>
        <v>Sunday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 t="s">
        <v>66</v>
      </c>
      <c r="N34" s="81"/>
    </row>
    <row r="35" spans="1:14" ht="12.75">
      <c r="A35" s="13">
        <f t="shared" si="3"/>
        <v>44431</v>
      </c>
      <c r="B35" s="12" t="str">
        <f>VLOOKUP(WEEKDAY(A35,1),גיליון1!$A$3:$B$9,2,0)</f>
        <v>Monday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 t="s">
        <v>66</v>
      </c>
      <c r="N35" s="81"/>
    </row>
    <row r="36" spans="1:14" ht="12.75">
      <c r="A36" s="13">
        <f t="shared" si="3"/>
        <v>44432</v>
      </c>
      <c r="B36" s="12" t="str">
        <f>VLOOKUP(WEEKDAY(A36,1),גיליון1!$A$3:$B$9,2,0)</f>
        <v>Tuesday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 t="s">
        <v>66</v>
      </c>
      <c r="N36" s="81"/>
    </row>
    <row r="37" spans="1:14" ht="12.75">
      <c r="A37" s="13">
        <f t="shared" si="3"/>
        <v>44433</v>
      </c>
      <c r="B37" s="12" t="str">
        <f>VLOOKUP(WEEKDAY(A37,1),גיליון1!$A$3:$B$9,2,0)</f>
        <v>Wednesday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 t="s">
        <v>66</v>
      </c>
      <c r="N37" s="81"/>
    </row>
    <row r="38" spans="1:14" ht="12.75">
      <c r="A38" s="13">
        <f t="shared" si="3"/>
        <v>44434</v>
      </c>
      <c r="B38" s="12" t="str">
        <f>VLOOKUP(WEEKDAY(A38,1),גיליון1!$A$3:$B$9,2,0)</f>
        <v>Thursday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 t="s">
        <v>66</v>
      </c>
      <c r="N38" s="81"/>
    </row>
    <row r="39" spans="1:14" ht="12.75">
      <c r="A39" s="108">
        <f t="shared" si="3"/>
        <v>44435</v>
      </c>
      <c r="B39" s="109" t="str">
        <f>VLOOKUP(WEEKDAY(A39,1),גיליון1!$A$3:$B$9,2,0)</f>
        <v>Friday</v>
      </c>
      <c r="C39" s="51"/>
      <c r="D39" s="52"/>
      <c r="E39" s="53"/>
      <c r="F39" s="54"/>
      <c r="G39" s="110">
        <f t="shared" si="2"/>
        <v>0</v>
      </c>
      <c r="H39" s="55"/>
      <c r="I39" s="111">
        <f t="shared" si="0"/>
        <v>0</v>
      </c>
      <c r="J39" s="56"/>
      <c r="K39" s="112">
        <f t="shared" si="1"/>
        <v>0</v>
      </c>
      <c r="L39" s="113"/>
      <c r="N39" s="81"/>
    </row>
    <row r="40" spans="1:14" ht="12.75">
      <c r="A40" s="108">
        <f t="shared" si="3"/>
        <v>44436</v>
      </c>
      <c r="B40" s="109" t="str">
        <f>VLOOKUP(WEEKDAY(A40,1),גיליון1!$A$3:$B$9,2,0)</f>
        <v>Saturday</v>
      </c>
      <c r="C40" s="51"/>
      <c r="D40" s="52"/>
      <c r="E40" s="53"/>
      <c r="F40" s="54"/>
      <c r="G40" s="110">
        <f t="shared" si="2"/>
        <v>0</v>
      </c>
      <c r="H40" s="55"/>
      <c r="I40" s="111">
        <f t="shared" si="0"/>
        <v>0</v>
      </c>
      <c r="J40" s="56"/>
      <c r="K40" s="112">
        <f t="shared" si="1"/>
        <v>0</v>
      </c>
      <c r="L40" s="113"/>
      <c r="N40" s="81"/>
    </row>
    <row r="41" spans="1:14" ht="12.75">
      <c r="A41" s="13">
        <f t="shared" si="3"/>
        <v>44437</v>
      </c>
      <c r="B41" s="12" t="str">
        <f>VLOOKUP(WEEKDAY(A41,1),גיליון1!$A$3:$B$9,2,0)</f>
        <v>Sunday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  <c r="N41" s="81"/>
    </row>
    <row r="42" spans="1:14" ht="12.75">
      <c r="A42" s="13">
        <f t="shared" si="3"/>
        <v>44438</v>
      </c>
      <c r="B42" s="12" t="str">
        <f>VLOOKUP(WEEKDAY(A42,1),גיליון1!$A$3:$B$9,2,0)</f>
        <v>Monday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  <c r="N42" s="81"/>
    </row>
    <row r="43" spans="1:14" ht="13.5" thickBot="1">
      <c r="A43" s="13">
        <f t="shared" si="3"/>
        <v>44439</v>
      </c>
      <c r="B43" s="12" t="str">
        <f>VLOOKUP(WEEKDAY(A43,1),גיליון1!$A$3:$B$9,2,0)</f>
        <v>Tuesday</v>
      </c>
      <c r="C43" s="51"/>
      <c r="D43" s="52"/>
      <c r="E43" s="53"/>
      <c r="F43" s="54"/>
      <c r="G43" s="72">
        <f t="shared" si="2"/>
        <v>0</v>
      </c>
      <c r="H43" s="55"/>
      <c r="I43" s="4">
        <f t="shared" si="0"/>
        <v>0</v>
      </c>
      <c r="J43" s="56"/>
      <c r="K43" s="6">
        <f t="shared" si="1"/>
        <v>0</v>
      </c>
      <c r="L43" s="92"/>
      <c r="N43" s="81"/>
    </row>
    <row r="44" spans="1:12" ht="13.5" thickBot="1">
      <c r="A44" s="153" t="s">
        <v>11</v>
      </c>
      <c r="B44" s="154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1" t="s">
        <v>30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2" ht="42" customHeight="1">
      <c r="A46" s="150" t="s">
        <v>23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2"/>
      <c r="D49" s="152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1" t="s">
        <v>50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ht="12.75">
      <c r="A54" s="42"/>
      <c r="B54" s="45" t="s">
        <v>12</v>
      </c>
      <c r="C54" s="149"/>
      <c r="D54" s="149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9"/>
      <c r="D56" s="149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8">
      <selection activeCell="L40" sqref="L40"/>
    </sheetView>
  </sheetViews>
  <sheetFormatPr defaultColWidth="9.28125" defaultRowHeight="12.75"/>
  <cols>
    <col min="1" max="1" width="13.00390625" style="14" customWidth="1"/>
    <col min="2" max="2" width="17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1.28125" style="14" customWidth="1"/>
    <col min="10" max="10" width="11.57421875" style="14" customWidth="1"/>
    <col min="11" max="11" width="7.28125" style="14" customWidth="1"/>
    <col min="12" max="12" width="10.7109375" style="14" customWidth="1"/>
    <col min="13" max="16384" width="9.28125" style="14" customWidth="1"/>
  </cols>
  <sheetData>
    <row r="1" spans="1:12" ht="18.75" customHeight="1">
      <c r="A1" s="155" t="s">
        <v>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7.25">
      <c r="A2" s="15"/>
      <c r="B2" s="16" t="s">
        <v>0</v>
      </c>
      <c r="C2" s="17"/>
      <c r="D2" s="104">
        <f>+A13</f>
        <v>44440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1" t="str">
        <f>'total year'!C4:E4</f>
        <v>TAU</v>
      </c>
      <c r="D4" s="141"/>
      <c r="E4" s="23"/>
      <c r="F4" s="16" t="s">
        <v>38</v>
      </c>
      <c r="G4" s="19"/>
      <c r="H4" s="22"/>
      <c r="I4" s="141" t="str">
        <f>IF('total year'!I4:K4=0," ",'total year'!I4:K4)</f>
        <v> </v>
      </c>
      <c r="J4" s="141"/>
      <c r="K4" s="20"/>
      <c r="L4" s="17"/>
      <c r="M4" s="84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7.25">
      <c r="A6" s="21"/>
      <c r="B6" s="16" t="s">
        <v>1</v>
      </c>
      <c r="C6" s="156" t="str">
        <f>IF('total year'!C6:E6=0," ",'total year'!C6:E6)</f>
        <v> </v>
      </c>
      <c r="D6" s="156"/>
      <c r="E6" s="22"/>
      <c r="F6" s="16" t="s">
        <v>37</v>
      </c>
      <c r="G6" s="19"/>
      <c r="H6" s="26"/>
      <c r="I6" s="141" t="str">
        <f>IF('total year'!I6:K6=0," ",'total year'!I6:K6)</f>
        <v> </v>
      </c>
      <c r="J6" s="141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4" t="s">
        <v>2</v>
      </c>
      <c r="D8" s="125"/>
      <c r="E8" s="126"/>
      <c r="F8" s="127"/>
      <c r="G8" s="127"/>
      <c r="H8" s="137" t="s">
        <v>33</v>
      </c>
      <c r="I8" s="130" t="s">
        <v>35</v>
      </c>
      <c r="J8" s="128" t="s">
        <v>28</v>
      </c>
      <c r="K8" s="142" t="s">
        <v>34</v>
      </c>
      <c r="L8" s="142" t="s">
        <v>18</v>
      </c>
    </row>
    <row r="9" spans="1:12" ht="12.75" customHeight="1">
      <c r="A9" s="31"/>
      <c r="B9" s="32"/>
      <c r="C9" s="74"/>
      <c r="D9" s="71"/>
      <c r="E9" s="71"/>
      <c r="F9" s="71"/>
      <c r="G9" s="133" t="s">
        <v>21</v>
      </c>
      <c r="H9" s="138"/>
      <c r="I9" s="131"/>
      <c r="J9" s="129"/>
      <c r="K9" s="143"/>
      <c r="L9" s="143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4"/>
      <c r="H10" s="138"/>
      <c r="I10" s="131"/>
      <c r="J10" s="145" t="s">
        <v>48</v>
      </c>
      <c r="K10" s="143"/>
      <c r="L10" s="143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4"/>
      <c r="H11" s="138"/>
      <c r="I11" s="131"/>
      <c r="J11" s="146"/>
      <c r="K11" s="143"/>
      <c r="L11" s="143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5"/>
      <c r="H12" s="139"/>
      <c r="I12" s="132"/>
      <c r="J12" s="147"/>
      <c r="K12" s="144"/>
      <c r="L12" s="144"/>
      <c r="M12" s="85" t="s">
        <v>42</v>
      </c>
    </row>
    <row r="13" spans="1:14" ht="12.75">
      <c r="A13" s="13">
        <v>44440</v>
      </c>
      <c r="B13" s="12" t="str">
        <f>VLOOKUP(WEEKDAY(A13,1),גיליון1!$A$3:$B$9,2,0)</f>
        <v>Wednesday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2">+H13+G13</f>
        <v>0</v>
      </c>
      <c r="J13" s="56"/>
      <c r="K13" s="6">
        <f aca="true" t="shared" si="1" ref="K13:K42">+J13+I13</f>
        <v>0</v>
      </c>
      <c r="L13" s="92"/>
      <c r="N13" s="81"/>
    </row>
    <row r="14" spans="1:14" ht="12.75">
      <c r="A14" s="13">
        <f>+A13+1</f>
        <v>44441</v>
      </c>
      <c r="B14" s="12" t="str">
        <f>VLOOKUP(WEEKDAY(A14,1),גיליון1!$A$3:$B$9,2,0)</f>
        <v>Thursday</v>
      </c>
      <c r="C14" s="51"/>
      <c r="D14" s="52"/>
      <c r="E14" s="53"/>
      <c r="F14" s="54"/>
      <c r="G14" s="72">
        <f aca="true" t="shared" si="2" ref="G14:G42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08">
        <f aca="true" t="shared" si="3" ref="A15:A42">+A14+1</f>
        <v>44442</v>
      </c>
      <c r="B15" s="109" t="str">
        <f>VLOOKUP(WEEKDAY(A15,1),גיליון1!$A$3:$B$9,2,0)</f>
        <v>Friday</v>
      </c>
      <c r="C15" s="51"/>
      <c r="D15" s="52"/>
      <c r="E15" s="53"/>
      <c r="F15" s="54"/>
      <c r="G15" s="110">
        <f t="shared" si="2"/>
        <v>0</v>
      </c>
      <c r="H15" s="55"/>
      <c r="I15" s="111">
        <f t="shared" si="0"/>
        <v>0</v>
      </c>
      <c r="J15" s="56"/>
      <c r="K15" s="112">
        <f t="shared" si="1"/>
        <v>0</v>
      </c>
      <c r="L15" s="113" t="s">
        <v>76</v>
      </c>
      <c r="N15" s="81"/>
    </row>
    <row r="16" spans="1:14" ht="12.75">
      <c r="A16" s="108">
        <f t="shared" si="3"/>
        <v>44443</v>
      </c>
      <c r="B16" s="109" t="str">
        <f>VLOOKUP(WEEKDAY(A16,1),גיליון1!$A$3:$B$9,2,0)</f>
        <v>Saturday</v>
      </c>
      <c r="C16" s="51"/>
      <c r="D16" s="52"/>
      <c r="E16" s="53"/>
      <c r="F16" s="54"/>
      <c r="G16" s="110">
        <f t="shared" si="2"/>
        <v>0</v>
      </c>
      <c r="H16" s="55"/>
      <c r="I16" s="111">
        <f t="shared" si="0"/>
        <v>0</v>
      </c>
      <c r="J16" s="56"/>
      <c r="K16" s="112">
        <f t="shared" si="1"/>
        <v>0</v>
      </c>
      <c r="L16" s="113"/>
      <c r="N16" s="81"/>
    </row>
    <row r="17" spans="1:14" ht="12.75">
      <c r="A17" s="13">
        <f t="shared" si="3"/>
        <v>44444</v>
      </c>
      <c r="B17" s="12" t="str">
        <f>VLOOKUP(WEEKDAY(A17,1),גיליון1!$A$3:$B$9,2,0)</f>
        <v>Sunday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  <c r="N17" s="81"/>
    </row>
    <row r="18" spans="1:14" ht="12.75">
      <c r="A18" s="13">
        <f t="shared" si="3"/>
        <v>44445</v>
      </c>
      <c r="B18" s="12" t="str">
        <f>VLOOKUP(WEEKDAY(A18,1),גיליון1!$A$3:$B$9,2,0)</f>
        <v>Monday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 t="s">
        <v>74</v>
      </c>
      <c r="N18" s="81"/>
    </row>
    <row r="19" spans="1:14" ht="12.75">
      <c r="A19" s="13">
        <f t="shared" si="3"/>
        <v>44446</v>
      </c>
      <c r="B19" s="12" t="str">
        <f>VLOOKUP(WEEKDAY(A19,1),גיליון1!$A$3:$B$9,2,0)</f>
        <v>Tuesday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 t="s">
        <v>51</v>
      </c>
      <c r="N19" s="81"/>
    </row>
    <row r="20" spans="1:14" ht="12.75">
      <c r="A20" s="13">
        <f t="shared" si="3"/>
        <v>44447</v>
      </c>
      <c r="B20" s="12" t="str">
        <f>VLOOKUP(WEEKDAY(A20,1),גיליון1!$A$3:$B$9,2,0)</f>
        <v>Wednesday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 t="s">
        <v>51</v>
      </c>
      <c r="N20" s="81"/>
    </row>
    <row r="21" spans="1:14" ht="12.75">
      <c r="A21" s="13">
        <f t="shared" si="3"/>
        <v>44448</v>
      </c>
      <c r="B21" s="12" t="str">
        <f>VLOOKUP(WEEKDAY(A21,1),גיליון1!$A$3:$B$9,2,0)</f>
        <v>Thursday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4" ht="12.75">
      <c r="A22" s="108">
        <f t="shared" si="3"/>
        <v>44449</v>
      </c>
      <c r="B22" s="109" t="str">
        <f>VLOOKUP(WEEKDAY(A22,1),גיליון1!$A$3:$B$9,2,0)</f>
        <v>Friday</v>
      </c>
      <c r="C22" s="51"/>
      <c r="D22" s="52"/>
      <c r="E22" s="53"/>
      <c r="F22" s="54"/>
      <c r="G22" s="110">
        <f t="shared" si="2"/>
        <v>0</v>
      </c>
      <c r="H22" s="55"/>
      <c r="I22" s="111">
        <f t="shared" si="0"/>
        <v>0</v>
      </c>
      <c r="J22" s="56"/>
      <c r="K22" s="112">
        <f t="shared" si="1"/>
        <v>0</v>
      </c>
      <c r="L22" s="113"/>
      <c r="N22" s="81"/>
    </row>
    <row r="23" spans="1:14" ht="12.75">
      <c r="A23" s="108">
        <f t="shared" si="3"/>
        <v>44450</v>
      </c>
      <c r="B23" s="109" t="str">
        <f>VLOOKUP(WEEKDAY(A23,1),גיליון1!$A$3:$B$9,2,0)</f>
        <v>Saturday</v>
      </c>
      <c r="C23" s="51"/>
      <c r="D23" s="52"/>
      <c r="E23" s="53"/>
      <c r="F23" s="54"/>
      <c r="G23" s="110">
        <f t="shared" si="2"/>
        <v>0</v>
      </c>
      <c r="H23" s="55"/>
      <c r="I23" s="111">
        <f t="shared" si="0"/>
        <v>0</v>
      </c>
      <c r="J23" s="56"/>
      <c r="K23" s="112">
        <f t="shared" si="1"/>
        <v>0</v>
      </c>
      <c r="L23" s="113"/>
      <c r="N23" s="81"/>
    </row>
    <row r="24" spans="1:14" ht="12.75">
      <c r="A24" s="13">
        <f t="shared" si="3"/>
        <v>44451</v>
      </c>
      <c r="B24" s="12" t="str">
        <f>VLOOKUP(WEEKDAY(A24,1),גיליון1!$A$3:$B$9,2,0)</f>
        <v>Sunday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4" ht="12.75">
      <c r="A25" s="13">
        <f t="shared" si="3"/>
        <v>44452</v>
      </c>
      <c r="B25" s="12" t="str">
        <f>VLOOKUP(WEEKDAY(A25,1),גיליון1!$A$3:$B$9,2,0)</f>
        <v>Monday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3">
        <f t="shared" si="3"/>
        <v>44453</v>
      </c>
      <c r="B26" s="12" t="str">
        <f>VLOOKUP(WEEKDAY(A26,1),גיליון1!$A$3:$B$9,2,0)</f>
        <v>Tuesday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3">
        <f t="shared" si="3"/>
        <v>44454</v>
      </c>
      <c r="B27" s="12" t="str">
        <f>VLOOKUP(WEEKDAY(A27,1),גיליון1!$A$3:$B$9,2,0)</f>
        <v>Wednesday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 t="s">
        <v>52</v>
      </c>
      <c r="N27" s="81"/>
    </row>
    <row r="28" spans="1:14" ht="12.75">
      <c r="A28" s="13">
        <f t="shared" si="3"/>
        <v>44455</v>
      </c>
      <c r="B28" s="12" t="str">
        <f>VLOOKUP(WEEKDAY(A28,1),גיליון1!$A$3:$B$9,2,0)</f>
        <v>Thursday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 t="s">
        <v>56</v>
      </c>
      <c r="N28" s="81"/>
    </row>
    <row r="29" spans="1:14" ht="12.75">
      <c r="A29" s="108">
        <f t="shared" si="3"/>
        <v>44456</v>
      </c>
      <c r="B29" s="109" t="str">
        <f>VLOOKUP(WEEKDAY(A29,1),גיליון1!$A$3:$B$9,2,0)</f>
        <v>Friday</v>
      </c>
      <c r="C29" s="51"/>
      <c r="D29" s="52"/>
      <c r="E29" s="53"/>
      <c r="F29" s="54"/>
      <c r="G29" s="110">
        <f t="shared" si="2"/>
        <v>0</v>
      </c>
      <c r="H29" s="55"/>
      <c r="I29" s="111">
        <f t="shared" si="0"/>
        <v>0</v>
      </c>
      <c r="J29" s="56"/>
      <c r="K29" s="112">
        <f t="shared" si="1"/>
        <v>0</v>
      </c>
      <c r="L29" s="113"/>
      <c r="N29" s="81"/>
    </row>
    <row r="30" spans="1:14" ht="12.75">
      <c r="A30" s="108">
        <f t="shared" si="3"/>
        <v>44457</v>
      </c>
      <c r="B30" s="109" t="str">
        <f>VLOOKUP(WEEKDAY(A30,1),גיליון1!$A$3:$B$9,2,0)</f>
        <v>Saturday</v>
      </c>
      <c r="C30" s="51"/>
      <c r="D30" s="52"/>
      <c r="E30" s="53"/>
      <c r="F30" s="54"/>
      <c r="G30" s="110">
        <f t="shared" si="2"/>
        <v>0</v>
      </c>
      <c r="H30" s="55"/>
      <c r="I30" s="111">
        <f t="shared" si="0"/>
        <v>0</v>
      </c>
      <c r="J30" s="56"/>
      <c r="K30" s="112">
        <f t="shared" si="1"/>
        <v>0</v>
      </c>
      <c r="L30" s="113"/>
      <c r="N30" s="81"/>
    </row>
    <row r="31" spans="1:14" ht="12.75">
      <c r="A31" s="13">
        <f t="shared" si="3"/>
        <v>44458</v>
      </c>
      <c r="B31" s="12" t="str">
        <f>VLOOKUP(WEEKDAY(A31,1),גיליון1!$A$3:$B$9,2,0)</f>
        <v>Sunday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4" ht="12.75">
      <c r="A32" s="13">
        <f t="shared" si="3"/>
        <v>44459</v>
      </c>
      <c r="B32" s="12" t="str">
        <f>VLOOKUP(WEEKDAY(A32,1),גיליון1!$A$3:$B$9,2,0)</f>
        <v>Monday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 t="s">
        <v>53</v>
      </c>
      <c r="N32" s="81"/>
    </row>
    <row r="33" spans="1:14" ht="12.75">
      <c r="A33" s="13">
        <f t="shared" si="3"/>
        <v>44460</v>
      </c>
      <c r="B33" s="12" t="str">
        <f>VLOOKUP(WEEKDAY(A33,1),גיליון1!$A$3:$B$9,2,0)</f>
        <v>Tuesday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 t="s">
        <v>54</v>
      </c>
      <c r="N33" s="81"/>
    </row>
    <row r="34" spans="1:14" ht="12.75">
      <c r="A34" s="13">
        <f t="shared" si="3"/>
        <v>44461</v>
      </c>
      <c r="B34" s="12" t="str">
        <f>VLOOKUP(WEEKDAY(A34,1),גיליון1!$A$3:$B$9,2,0)</f>
        <v>Wednesday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 t="s">
        <v>55</v>
      </c>
      <c r="N34" s="81"/>
    </row>
    <row r="35" spans="1:14" ht="12.75">
      <c r="A35" s="13">
        <f t="shared" si="3"/>
        <v>44462</v>
      </c>
      <c r="B35" s="12" t="str">
        <f>VLOOKUP(WEEKDAY(A35,1),גיליון1!$A$3:$B$9,2,0)</f>
        <v>Thursday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 t="s">
        <v>55</v>
      </c>
      <c r="N35" s="81"/>
    </row>
    <row r="36" spans="1:14" ht="12.75">
      <c r="A36" s="108">
        <f t="shared" si="3"/>
        <v>44463</v>
      </c>
      <c r="B36" s="109" t="str">
        <f>VLOOKUP(WEEKDAY(A36,1),גיליון1!$A$3:$B$9,2,0)</f>
        <v>Friday</v>
      </c>
      <c r="C36" s="51"/>
      <c r="D36" s="52"/>
      <c r="E36" s="53"/>
      <c r="F36" s="54"/>
      <c r="G36" s="110">
        <f t="shared" si="2"/>
        <v>0</v>
      </c>
      <c r="H36" s="55"/>
      <c r="I36" s="111">
        <f t="shared" si="0"/>
        <v>0</v>
      </c>
      <c r="J36" s="56"/>
      <c r="K36" s="112">
        <f t="shared" si="1"/>
        <v>0</v>
      </c>
      <c r="L36" s="113"/>
      <c r="N36" s="81"/>
    </row>
    <row r="37" spans="1:14" ht="12.75">
      <c r="A37" s="108">
        <f t="shared" si="3"/>
        <v>44464</v>
      </c>
      <c r="B37" s="109" t="str">
        <f>VLOOKUP(WEEKDAY(A37,1),גיליון1!$A$3:$B$9,2,0)</f>
        <v>Saturday</v>
      </c>
      <c r="C37" s="51"/>
      <c r="D37" s="52"/>
      <c r="E37" s="53"/>
      <c r="F37" s="54"/>
      <c r="G37" s="110">
        <f t="shared" si="2"/>
        <v>0</v>
      </c>
      <c r="H37" s="55"/>
      <c r="I37" s="111">
        <f t="shared" si="0"/>
        <v>0</v>
      </c>
      <c r="J37" s="56"/>
      <c r="K37" s="112">
        <f t="shared" si="1"/>
        <v>0</v>
      </c>
      <c r="L37" s="113"/>
      <c r="N37" s="81"/>
    </row>
    <row r="38" spans="1:14" ht="12.75">
      <c r="A38" s="13">
        <f t="shared" si="3"/>
        <v>44465</v>
      </c>
      <c r="B38" s="12" t="str">
        <f>VLOOKUP(WEEKDAY(A38,1),גיליון1!$A$3:$B$9,2,0)</f>
        <v>Sunday</v>
      </c>
      <c r="C38" s="51"/>
      <c r="D38" s="52"/>
      <c r="E38" s="53"/>
      <c r="F38" s="54"/>
      <c r="G38" s="72">
        <f t="shared" si="2"/>
        <v>0</v>
      </c>
      <c r="H38" s="55"/>
      <c r="I38" s="4">
        <f>+H38+G38</f>
        <v>0</v>
      </c>
      <c r="J38" s="56"/>
      <c r="K38" s="6">
        <f t="shared" si="1"/>
        <v>0</v>
      </c>
      <c r="L38" s="92" t="s">
        <v>55</v>
      </c>
      <c r="N38" s="81"/>
    </row>
    <row r="39" spans="1:14" ht="12.75">
      <c r="A39" s="13">
        <f t="shared" si="3"/>
        <v>44466</v>
      </c>
      <c r="B39" s="12" t="str">
        <f>VLOOKUP(WEEKDAY(A39,1),גיליון1!$A$3:$B$9,2,0)</f>
        <v>Monday</v>
      </c>
      <c r="C39" s="51"/>
      <c r="D39" s="52"/>
      <c r="E39" s="53"/>
      <c r="F39" s="54"/>
      <c r="G39" s="72">
        <f t="shared" si="2"/>
        <v>0</v>
      </c>
      <c r="H39" s="55"/>
      <c r="I39" s="4">
        <f>+H39+G39</f>
        <v>0</v>
      </c>
      <c r="J39" s="56"/>
      <c r="K39" s="6">
        <f t="shared" si="1"/>
        <v>0</v>
      </c>
      <c r="L39" s="92" t="s">
        <v>61</v>
      </c>
      <c r="N39" s="81"/>
    </row>
    <row r="40" spans="1:14" ht="12.75">
      <c r="A40" s="13">
        <f t="shared" si="3"/>
        <v>44467</v>
      </c>
      <c r="B40" s="12" t="str">
        <f>VLOOKUP(WEEKDAY(A40,1),גיליון1!$A$3:$B$9,2,0)</f>
        <v>Tuesday</v>
      </c>
      <c r="C40" s="51"/>
      <c r="D40" s="52"/>
      <c r="E40" s="53"/>
      <c r="F40" s="54"/>
      <c r="G40" s="72">
        <f t="shared" si="2"/>
        <v>0</v>
      </c>
      <c r="H40" s="55"/>
      <c r="I40" s="4">
        <f>+H40+G40</f>
        <v>0</v>
      </c>
      <c r="J40" s="56"/>
      <c r="K40" s="6">
        <f t="shared" si="1"/>
        <v>0</v>
      </c>
      <c r="L40" s="92" t="s">
        <v>75</v>
      </c>
      <c r="N40" s="81"/>
    </row>
    <row r="41" spans="1:14" ht="12.75">
      <c r="A41" s="13">
        <f t="shared" si="3"/>
        <v>44468</v>
      </c>
      <c r="B41" s="12" t="str">
        <f>VLOOKUP(WEEKDAY(A41,1),גיליון1!$A$3:$B$9,2,0)</f>
        <v>Wednesday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  <c r="N41" s="81"/>
    </row>
    <row r="42" spans="1:14" ht="12.75">
      <c r="A42" s="13">
        <f t="shared" si="3"/>
        <v>44469</v>
      </c>
      <c r="B42" s="12" t="str">
        <f>VLOOKUP(WEEKDAY(A42,1),גיליון1!$A$3:$B$9,2,0)</f>
        <v>Thursday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  <c r="N42" s="81"/>
    </row>
    <row r="43" spans="1:14" ht="13.5" thickBot="1">
      <c r="A43" s="13"/>
      <c r="B43" s="12"/>
      <c r="C43" s="115"/>
      <c r="D43" s="116"/>
      <c r="E43" s="117"/>
      <c r="F43" s="118"/>
      <c r="G43" s="72"/>
      <c r="H43" s="119"/>
      <c r="I43" s="4"/>
      <c r="J43" s="120"/>
      <c r="K43" s="6"/>
      <c r="L43" s="92"/>
      <c r="N43" s="81"/>
    </row>
    <row r="44" spans="1:12" ht="13.5" thickBot="1">
      <c r="A44" s="153" t="s">
        <v>11</v>
      </c>
      <c r="B44" s="154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1" t="s">
        <v>30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2" ht="42" customHeight="1">
      <c r="A46" s="150" t="s">
        <v>23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2"/>
      <c r="D49" s="152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1" t="s">
        <v>50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ht="12.75">
      <c r="A54" s="42"/>
      <c r="B54" s="45" t="s">
        <v>12</v>
      </c>
      <c r="C54" s="149"/>
      <c r="D54" s="149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9"/>
      <c r="D56" s="149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B9"/>
  <sheetViews>
    <sheetView rightToLeft="1" zoomScalePageLayoutView="0" workbookViewId="0" topLeftCell="A1">
      <selection activeCell="A3" sqref="A3:A9"/>
    </sheetView>
  </sheetViews>
  <sheetFormatPr defaultColWidth="9.140625" defaultRowHeight="12.75"/>
  <sheetData>
    <row r="3" spans="1:2" ht="12.75">
      <c r="A3">
        <v>1</v>
      </c>
      <c r="B3" s="1" t="s">
        <v>9</v>
      </c>
    </row>
    <row r="4" spans="1:2" ht="12.75">
      <c r="A4">
        <v>2</v>
      </c>
      <c r="B4" s="1" t="s">
        <v>10</v>
      </c>
    </row>
    <row r="5" spans="1:2" ht="12.75">
      <c r="A5">
        <v>3</v>
      </c>
      <c r="B5" s="1" t="s">
        <v>4</v>
      </c>
    </row>
    <row r="6" spans="1:2" ht="12.75">
      <c r="A6">
        <v>4</v>
      </c>
      <c r="B6" s="1" t="s">
        <v>5</v>
      </c>
    </row>
    <row r="7" spans="1:2" ht="12.75">
      <c r="A7">
        <v>5</v>
      </c>
      <c r="B7" s="1" t="s">
        <v>6</v>
      </c>
    </row>
    <row r="8" spans="1:2" ht="12.75">
      <c r="A8">
        <v>6</v>
      </c>
      <c r="B8" s="1" t="s">
        <v>7</v>
      </c>
    </row>
    <row r="9" spans="1:2" ht="12.75">
      <c r="A9">
        <v>7</v>
      </c>
      <c r="B9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0">
      <selection activeCell="L30" sqref="L30"/>
    </sheetView>
  </sheetViews>
  <sheetFormatPr defaultColWidth="9.28125" defaultRowHeight="12.75"/>
  <cols>
    <col min="1" max="1" width="13.00390625" style="14" customWidth="1"/>
    <col min="2" max="2" width="19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1.28125" style="14" customWidth="1"/>
    <col min="10" max="10" width="11.57421875" style="14" customWidth="1"/>
    <col min="11" max="11" width="15.421875" style="14" customWidth="1"/>
    <col min="12" max="12" width="11.28125" style="14" customWidth="1"/>
    <col min="13" max="16384" width="9.28125" style="14" customWidth="1"/>
  </cols>
  <sheetData>
    <row r="1" spans="1:12" ht="18.75" customHeight="1">
      <c r="A1" s="155" t="s">
        <v>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7.25">
      <c r="A2" s="15"/>
      <c r="B2" s="16" t="s">
        <v>0</v>
      </c>
      <c r="C2" s="17"/>
      <c r="D2" s="104">
        <f>+A13</f>
        <v>44105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1" t="str">
        <f>'total year'!C4:E4</f>
        <v>TAU</v>
      </c>
      <c r="D4" s="141"/>
      <c r="E4" s="23"/>
      <c r="F4" s="16" t="s">
        <v>38</v>
      </c>
      <c r="G4" s="19"/>
      <c r="H4" s="22"/>
      <c r="I4" s="141" t="str">
        <f>IF('total year'!I4:K4=0," ",'total year'!I4:K4)</f>
        <v> </v>
      </c>
      <c r="J4" s="141"/>
      <c r="K4" s="20"/>
      <c r="L4" s="17"/>
      <c r="M4" s="84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7.25">
      <c r="A6" s="21"/>
      <c r="B6" s="16" t="s">
        <v>1</v>
      </c>
      <c r="C6" s="156" t="str">
        <f>IF('total year'!C6:E6=0," ",'total year'!C6:E6)</f>
        <v> </v>
      </c>
      <c r="D6" s="156"/>
      <c r="E6" s="22"/>
      <c r="F6" s="16" t="s">
        <v>37</v>
      </c>
      <c r="G6" s="19"/>
      <c r="H6" s="26"/>
      <c r="I6" s="141" t="str">
        <f>IF('total year'!I6:K6=0," ",'total year'!I6:K6)</f>
        <v> </v>
      </c>
      <c r="J6" s="141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4" t="s">
        <v>2</v>
      </c>
      <c r="D8" s="125"/>
      <c r="E8" s="126"/>
      <c r="F8" s="127"/>
      <c r="G8" s="127"/>
      <c r="H8" s="137" t="s">
        <v>33</v>
      </c>
      <c r="I8" s="130" t="s">
        <v>35</v>
      </c>
      <c r="J8" s="128" t="s">
        <v>28</v>
      </c>
      <c r="K8" s="142" t="s">
        <v>34</v>
      </c>
      <c r="L8" s="142" t="s">
        <v>18</v>
      </c>
    </row>
    <row r="9" spans="1:12" ht="12.75" customHeight="1">
      <c r="A9" s="31"/>
      <c r="B9" s="32"/>
      <c r="C9" s="74"/>
      <c r="D9" s="71"/>
      <c r="E9" s="71"/>
      <c r="F9" s="71"/>
      <c r="G9" s="133" t="s">
        <v>21</v>
      </c>
      <c r="H9" s="138"/>
      <c r="I9" s="131"/>
      <c r="J9" s="129"/>
      <c r="K9" s="143"/>
      <c r="L9" s="143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4"/>
      <c r="H10" s="138"/>
      <c r="I10" s="131"/>
      <c r="J10" s="145" t="s">
        <v>48</v>
      </c>
      <c r="K10" s="143"/>
      <c r="L10" s="143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4"/>
      <c r="H11" s="138"/>
      <c r="I11" s="131"/>
      <c r="J11" s="146"/>
      <c r="K11" s="143"/>
      <c r="L11" s="143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5"/>
      <c r="H12" s="139"/>
      <c r="I12" s="132"/>
      <c r="J12" s="147"/>
      <c r="K12" s="144"/>
      <c r="L12" s="144"/>
      <c r="M12" s="85" t="s">
        <v>42</v>
      </c>
    </row>
    <row r="13" spans="1:12" ht="12.75">
      <c r="A13" s="13">
        <v>44105</v>
      </c>
      <c r="B13" s="12" t="str">
        <f>VLOOKUP(WEEKDAY(A13,1),גיליון1!$A$3:$B$9,2,0)</f>
        <v>Thursday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3">+H13+G13</f>
        <v>0</v>
      </c>
      <c r="J13" s="56"/>
      <c r="K13" s="6">
        <f aca="true" t="shared" si="1" ref="K13:K43">+J13+I13</f>
        <v>0</v>
      </c>
      <c r="L13" s="92"/>
    </row>
    <row r="14" spans="1:12" ht="12.75">
      <c r="A14" s="108">
        <f>+A13+1</f>
        <v>44106</v>
      </c>
      <c r="B14" s="109" t="str">
        <f>VLOOKUP(WEEKDAY(A14,1),גיליון1!$A$3:$B$9,2,0)</f>
        <v>Friday</v>
      </c>
      <c r="C14" s="51"/>
      <c r="D14" s="52"/>
      <c r="E14" s="53"/>
      <c r="F14" s="54"/>
      <c r="G14" s="110">
        <f aca="true" t="shared" si="2" ref="G14:G43">SUM(C14:F14)</f>
        <v>0</v>
      </c>
      <c r="H14" s="55"/>
      <c r="I14" s="111">
        <f t="shared" si="0"/>
        <v>0</v>
      </c>
      <c r="J14" s="56"/>
      <c r="K14" s="112">
        <f t="shared" si="1"/>
        <v>0</v>
      </c>
      <c r="L14" s="113" t="s">
        <v>53</v>
      </c>
    </row>
    <row r="15" spans="1:12" ht="12.75">
      <c r="A15" s="108">
        <f aca="true" t="shared" si="3" ref="A15:A42">+A14+1</f>
        <v>44107</v>
      </c>
      <c r="B15" s="109" t="str">
        <f>VLOOKUP(WEEKDAY(A15,1),גיליון1!$A$3:$B$9,2,0)</f>
        <v>Saturday</v>
      </c>
      <c r="C15" s="51"/>
      <c r="D15" s="52"/>
      <c r="E15" s="53"/>
      <c r="F15" s="54"/>
      <c r="G15" s="110">
        <f t="shared" si="2"/>
        <v>0</v>
      </c>
      <c r="H15" s="55"/>
      <c r="I15" s="111">
        <f t="shared" si="0"/>
        <v>0</v>
      </c>
      <c r="J15" s="56"/>
      <c r="K15" s="112">
        <f t="shared" si="1"/>
        <v>0</v>
      </c>
      <c r="L15" s="113" t="s">
        <v>54</v>
      </c>
    </row>
    <row r="16" spans="1:12" ht="12" customHeight="1">
      <c r="A16" s="13">
        <f t="shared" si="3"/>
        <v>44108</v>
      </c>
      <c r="B16" s="12" t="str">
        <f>VLOOKUP(WEEKDAY(A16,1),גיליון1!$A$3:$B$9,2,0)</f>
        <v>Sunday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 t="s">
        <v>55</v>
      </c>
    </row>
    <row r="17" spans="1:12" ht="12" customHeight="1">
      <c r="A17" s="13">
        <f t="shared" si="3"/>
        <v>44109</v>
      </c>
      <c r="B17" s="12" t="str">
        <f>VLOOKUP(WEEKDAY(A17,1),גיליון1!$A$3:$B$9,2,0)</f>
        <v>Monday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 t="s">
        <v>55</v>
      </c>
    </row>
    <row r="18" spans="1:12" ht="12.75">
      <c r="A18" s="13">
        <f t="shared" si="3"/>
        <v>44110</v>
      </c>
      <c r="B18" s="12" t="str">
        <f>VLOOKUP(WEEKDAY(A18,1),גיליון1!$A$3:$B$9,2,0)</f>
        <v>Tuesday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 t="s">
        <v>55</v>
      </c>
    </row>
    <row r="19" spans="1:12" ht="12.75">
      <c r="A19" s="13">
        <f t="shared" si="3"/>
        <v>44111</v>
      </c>
      <c r="B19" s="12" t="str">
        <f>VLOOKUP(WEEKDAY(A19,1),גיליון1!$A$3:$B$9,2,0)</f>
        <v>Wednesday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 t="s">
        <v>55</v>
      </c>
    </row>
    <row r="20" spans="1:12" ht="12.75">
      <c r="A20" s="13">
        <f t="shared" si="3"/>
        <v>44112</v>
      </c>
      <c r="B20" s="12" t="str">
        <f>VLOOKUP(WEEKDAY(A20,1),גיליון1!$A$3:$B$9,2,0)</f>
        <v>Thursday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 t="s">
        <v>55</v>
      </c>
    </row>
    <row r="21" spans="1:12" ht="12.75">
      <c r="A21" s="108">
        <f t="shared" si="3"/>
        <v>44113</v>
      </c>
      <c r="B21" s="109" t="str">
        <f>VLOOKUP(WEEKDAY(A21,1),גיליון1!$A$3:$B$9,2,0)</f>
        <v>Friday</v>
      </c>
      <c r="C21" s="51"/>
      <c r="D21" s="52"/>
      <c r="E21" s="53"/>
      <c r="F21" s="54"/>
      <c r="G21" s="110">
        <f t="shared" si="2"/>
        <v>0</v>
      </c>
      <c r="H21" s="55"/>
      <c r="I21" s="111">
        <f t="shared" si="0"/>
        <v>0</v>
      </c>
      <c r="J21" s="56"/>
      <c r="K21" s="112">
        <f t="shared" si="1"/>
        <v>0</v>
      </c>
      <c r="L21" s="113" t="s">
        <v>61</v>
      </c>
    </row>
    <row r="22" spans="1:12" ht="12.75">
      <c r="A22" s="108">
        <f t="shared" si="3"/>
        <v>44114</v>
      </c>
      <c r="B22" s="109" t="str">
        <f>VLOOKUP(WEEKDAY(A22,1),גיליון1!$A$3:$B$9,2,0)</f>
        <v>Saturday</v>
      </c>
      <c r="C22" s="51"/>
      <c r="D22" s="52"/>
      <c r="E22" s="53"/>
      <c r="F22" s="54"/>
      <c r="G22" s="110">
        <f t="shared" si="2"/>
        <v>0</v>
      </c>
      <c r="H22" s="55"/>
      <c r="I22" s="111">
        <f t="shared" si="0"/>
        <v>0</v>
      </c>
      <c r="J22" s="56"/>
      <c r="K22" s="112">
        <f t="shared" si="1"/>
        <v>0</v>
      </c>
      <c r="L22" s="113" t="s">
        <v>54</v>
      </c>
    </row>
    <row r="23" spans="1:12" ht="12" customHeight="1">
      <c r="A23" s="13">
        <f t="shared" si="3"/>
        <v>44115</v>
      </c>
      <c r="B23" s="12" t="str">
        <f>VLOOKUP(WEEKDAY(A23,1),גיליון1!$A$3:$B$9,2,0)</f>
        <v>Sunday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</row>
    <row r="24" spans="1:12" ht="12" customHeight="1">
      <c r="A24" s="13">
        <f t="shared" si="3"/>
        <v>44116</v>
      </c>
      <c r="B24" s="12" t="str">
        <f>VLOOKUP(WEEKDAY(A24,1),גיליון1!$A$3:$B$9,2,0)</f>
        <v>Monday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</row>
    <row r="25" spans="1:12" ht="12.75">
      <c r="A25" s="13">
        <f t="shared" si="3"/>
        <v>44117</v>
      </c>
      <c r="B25" s="12" t="str">
        <f>VLOOKUP(WEEKDAY(A25,1),גיליון1!$A$3:$B$9,2,0)</f>
        <v>Tuesday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</row>
    <row r="26" spans="1:12" ht="12.75">
      <c r="A26" s="13">
        <f t="shared" si="3"/>
        <v>44118</v>
      </c>
      <c r="B26" s="12" t="str">
        <f>VLOOKUP(WEEKDAY(A26,1),גיליון1!$A$3:$B$9,2,0)</f>
        <v>Wednesday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</row>
    <row r="27" spans="1:12" ht="12.75">
      <c r="A27" s="13">
        <f t="shared" si="3"/>
        <v>44119</v>
      </c>
      <c r="B27" s="12" t="str">
        <f>VLOOKUP(WEEKDAY(A27,1),גיליון1!$A$3:$B$9,2,0)</f>
        <v>Thursday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</row>
    <row r="28" spans="1:12" ht="12.75">
      <c r="A28" s="108">
        <f t="shared" si="3"/>
        <v>44120</v>
      </c>
      <c r="B28" s="109" t="str">
        <f>VLOOKUP(WEEKDAY(A28,1),גיליון1!$A$3:$B$9,2,0)</f>
        <v>Friday</v>
      </c>
      <c r="C28" s="51"/>
      <c r="D28" s="52"/>
      <c r="E28" s="53"/>
      <c r="F28" s="54"/>
      <c r="G28" s="110">
        <f t="shared" si="2"/>
        <v>0</v>
      </c>
      <c r="H28" s="55"/>
      <c r="I28" s="111">
        <f t="shared" si="0"/>
        <v>0</v>
      </c>
      <c r="J28" s="56"/>
      <c r="K28" s="112">
        <f t="shared" si="1"/>
        <v>0</v>
      </c>
      <c r="L28" s="113"/>
    </row>
    <row r="29" spans="1:12" ht="12.75">
      <c r="A29" s="108">
        <f t="shared" si="3"/>
        <v>44121</v>
      </c>
      <c r="B29" s="109" t="str">
        <f>VLOOKUP(WEEKDAY(A29,1),גיליון1!$A$3:$B$9,2,0)</f>
        <v>Saturday</v>
      </c>
      <c r="C29" s="51"/>
      <c r="D29" s="52"/>
      <c r="E29" s="53"/>
      <c r="F29" s="54"/>
      <c r="G29" s="110">
        <f>SUM(C29:F29)</f>
        <v>0</v>
      </c>
      <c r="H29" s="55"/>
      <c r="I29" s="111">
        <f t="shared" si="0"/>
        <v>0</v>
      </c>
      <c r="J29" s="56"/>
      <c r="K29" s="112">
        <f t="shared" si="1"/>
        <v>0</v>
      </c>
      <c r="L29" s="113"/>
    </row>
    <row r="30" spans="1:12" ht="12" customHeight="1">
      <c r="A30" s="13">
        <f t="shared" si="3"/>
        <v>44122</v>
      </c>
      <c r="B30" s="12" t="str">
        <f>VLOOKUP(WEEKDAY(A30,1),גיליון1!$A$3:$B$9,2,0)</f>
        <v>Sunday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 t="s">
        <v>67</v>
      </c>
    </row>
    <row r="31" spans="1:12" ht="12" customHeight="1">
      <c r="A31" s="13">
        <f t="shared" si="3"/>
        <v>44123</v>
      </c>
      <c r="B31" s="12" t="str">
        <f>VLOOKUP(WEEKDAY(A31,1),גיליון1!$A$3:$B$9,2,0)</f>
        <v>Monday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</row>
    <row r="32" spans="1:12" ht="12.75">
      <c r="A32" s="13">
        <f t="shared" si="3"/>
        <v>44124</v>
      </c>
      <c r="B32" s="12" t="str">
        <f>VLOOKUP(WEEKDAY(A32,1),גיליון1!$A$3:$B$9,2,0)</f>
        <v>Tuesday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</row>
    <row r="33" spans="1:12" ht="12.75">
      <c r="A33" s="13">
        <f t="shared" si="3"/>
        <v>44125</v>
      </c>
      <c r="B33" s="12" t="str">
        <f>VLOOKUP(WEEKDAY(A33,1),גיליון1!$A$3:$B$9,2,0)</f>
        <v>Wednesday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</row>
    <row r="34" spans="1:12" ht="12.75">
      <c r="A34" s="13">
        <f t="shared" si="3"/>
        <v>44126</v>
      </c>
      <c r="B34" s="12" t="str">
        <f>VLOOKUP(WEEKDAY(A34,1),גיליון1!$A$3:$B$9,2,0)</f>
        <v>Thursday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</row>
    <row r="35" spans="1:12" ht="12.75">
      <c r="A35" s="108">
        <f t="shared" si="3"/>
        <v>44127</v>
      </c>
      <c r="B35" s="109" t="str">
        <f>VLOOKUP(WEEKDAY(A35,1),גיליון1!$A$3:$B$9,2,0)</f>
        <v>Friday</v>
      </c>
      <c r="C35" s="51"/>
      <c r="D35" s="52"/>
      <c r="E35" s="53"/>
      <c r="F35" s="54"/>
      <c r="G35" s="110">
        <f t="shared" si="2"/>
        <v>0</v>
      </c>
      <c r="H35" s="55"/>
      <c r="I35" s="111">
        <f t="shared" si="0"/>
        <v>0</v>
      </c>
      <c r="J35" s="56"/>
      <c r="K35" s="112">
        <f t="shared" si="1"/>
        <v>0</v>
      </c>
      <c r="L35" s="113"/>
    </row>
    <row r="36" spans="1:12" ht="12.75">
      <c r="A36" s="108">
        <f t="shared" si="3"/>
        <v>44128</v>
      </c>
      <c r="B36" s="109" t="str">
        <f>VLOOKUP(WEEKDAY(A36,1),גיליון1!$A$3:$B$9,2,0)</f>
        <v>Saturday</v>
      </c>
      <c r="C36" s="51"/>
      <c r="D36" s="52"/>
      <c r="E36" s="53"/>
      <c r="F36" s="54"/>
      <c r="G36" s="110">
        <f t="shared" si="2"/>
        <v>0</v>
      </c>
      <c r="H36" s="55"/>
      <c r="I36" s="111">
        <f t="shared" si="0"/>
        <v>0</v>
      </c>
      <c r="J36" s="56"/>
      <c r="K36" s="112">
        <f t="shared" si="1"/>
        <v>0</v>
      </c>
      <c r="L36" s="113"/>
    </row>
    <row r="37" spans="1:12" ht="12" customHeight="1">
      <c r="A37" s="13">
        <f t="shared" si="3"/>
        <v>44129</v>
      </c>
      <c r="B37" s="12" t="str">
        <f>VLOOKUP(WEEKDAY(A37,1),גיליון1!$A$3:$B$9,2,0)</f>
        <v>Sunday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/>
    </row>
    <row r="38" spans="1:12" ht="12" customHeight="1">
      <c r="A38" s="13">
        <f t="shared" si="3"/>
        <v>44130</v>
      </c>
      <c r="B38" s="12" t="str">
        <f>VLOOKUP(WEEKDAY(A38,1),גיליון1!$A$3:$B$9,2,0)</f>
        <v>Monday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</row>
    <row r="39" spans="1:12" ht="12.75">
      <c r="A39" s="13">
        <f t="shared" si="3"/>
        <v>44131</v>
      </c>
      <c r="B39" s="12" t="str">
        <f>VLOOKUP(WEEKDAY(A39,1),גיליון1!$A$3:$B$9,2,0)</f>
        <v>Tuesday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</row>
    <row r="40" spans="1:12" ht="12.75">
      <c r="A40" s="13">
        <f t="shared" si="3"/>
        <v>44132</v>
      </c>
      <c r="B40" s="12" t="str">
        <f>VLOOKUP(WEEKDAY(A40,1),גיליון1!$A$3:$B$9,2,0)</f>
        <v>Wednesday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</row>
    <row r="41" spans="1:12" ht="12.75">
      <c r="A41" s="13">
        <f t="shared" si="3"/>
        <v>44133</v>
      </c>
      <c r="B41" s="12" t="str">
        <f>VLOOKUP(WEEKDAY(A41,1),גיליון1!$A$3:$B$9,2,0)</f>
        <v>Thursday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</row>
    <row r="42" spans="1:12" ht="12.75">
      <c r="A42" s="108">
        <f t="shared" si="3"/>
        <v>44134</v>
      </c>
      <c r="B42" s="109" t="str">
        <f>VLOOKUP(WEEKDAY(A42,1),גיליון1!$A$3:$B$9,2,0)</f>
        <v>Friday</v>
      </c>
      <c r="C42" s="51"/>
      <c r="D42" s="52"/>
      <c r="E42" s="53"/>
      <c r="F42" s="54"/>
      <c r="G42" s="110">
        <f t="shared" si="2"/>
        <v>0</v>
      </c>
      <c r="H42" s="55"/>
      <c r="I42" s="111">
        <f t="shared" si="0"/>
        <v>0</v>
      </c>
      <c r="J42" s="56"/>
      <c r="K42" s="112">
        <f t="shared" si="1"/>
        <v>0</v>
      </c>
      <c r="L42" s="113"/>
    </row>
    <row r="43" spans="1:12" ht="13.5" thickBot="1">
      <c r="A43" s="108">
        <f>+A42+1</f>
        <v>44135</v>
      </c>
      <c r="B43" s="109" t="str">
        <f>VLOOKUP(WEEKDAY(A43,1),גיליון1!$A$3:$B$9,2,0)</f>
        <v>Saturday</v>
      </c>
      <c r="C43" s="51"/>
      <c r="D43" s="52"/>
      <c r="E43" s="53"/>
      <c r="F43" s="54"/>
      <c r="G43" s="110">
        <f t="shared" si="2"/>
        <v>0</v>
      </c>
      <c r="H43" s="55"/>
      <c r="I43" s="111">
        <f t="shared" si="0"/>
        <v>0</v>
      </c>
      <c r="J43" s="56"/>
      <c r="K43" s="112">
        <f t="shared" si="1"/>
        <v>0</v>
      </c>
      <c r="L43" s="113"/>
    </row>
    <row r="44" spans="1:12" ht="13.5" thickBot="1">
      <c r="A44" s="153" t="s">
        <v>11</v>
      </c>
      <c r="B44" s="154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1" t="s">
        <v>30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2" ht="42" customHeight="1">
      <c r="A46" s="150" t="s">
        <v>23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2"/>
      <c r="D49" s="152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1" t="s">
        <v>50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ht="12.75">
      <c r="A54" s="42"/>
      <c r="B54" s="45" t="s">
        <v>12</v>
      </c>
      <c r="C54" s="149"/>
      <c r="D54" s="149"/>
      <c r="E54" s="46"/>
      <c r="F54" s="46"/>
      <c r="G54" s="46"/>
      <c r="H54" s="26" t="s">
        <v>13</v>
      </c>
      <c r="I54" s="26"/>
      <c r="J54" s="26"/>
      <c r="K54" s="106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9"/>
      <c r="D56" s="149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B53:L53"/>
    <mergeCell ref="I6:J6"/>
    <mergeCell ref="H8:H12"/>
    <mergeCell ref="A1:L1"/>
    <mergeCell ref="C4:D4"/>
    <mergeCell ref="C6:D6"/>
    <mergeCell ref="L8:L12"/>
    <mergeCell ref="I4:J4"/>
    <mergeCell ref="I8:I12"/>
    <mergeCell ref="J8:J9"/>
    <mergeCell ref="C56:D56"/>
    <mergeCell ref="A46:L46"/>
    <mergeCell ref="J10:J12"/>
    <mergeCell ref="A45:L45"/>
    <mergeCell ref="C49:D49"/>
    <mergeCell ref="C8:G8"/>
    <mergeCell ref="A44:B44"/>
    <mergeCell ref="K8:K12"/>
    <mergeCell ref="C54:D54"/>
    <mergeCell ref="G9:G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9">
      <selection activeCell="L36" sqref="L36:L37"/>
    </sheetView>
  </sheetViews>
  <sheetFormatPr defaultColWidth="9.28125" defaultRowHeight="12.75"/>
  <cols>
    <col min="1" max="1" width="13.00390625" style="14" customWidth="1"/>
    <col min="2" max="2" width="17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1.00390625" style="14" customWidth="1"/>
    <col min="10" max="10" width="11.57421875" style="14" customWidth="1"/>
    <col min="11" max="11" width="7.28125" style="14" customWidth="1"/>
    <col min="12" max="16384" width="9.28125" style="14" customWidth="1"/>
  </cols>
  <sheetData>
    <row r="1" spans="1:12" ht="18.75" customHeight="1">
      <c r="A1" s="155" t="s">
        <v>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7.25">
      <c r="A2" s="15"/>
      <c r="B2" s="16" t="s">
        <v>0</v>
      </c>
      <c r="C2" s="17"/>
      <c r="D2" s="104">
        <f>+A13</f>
        <v>44136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1" t="str">
        <f>'total year'!C4:E4</f>
        <v>TAU</v>
      </c>
      <c r="D4" s="141"/>
      <c r="E4" s="23"/>
      <c r="F4" s="16" t="s">
        <v>38</v>
      </c>
      <c r="G4" s="19"/>
      <c r="H4" s="22"/>
      <c r="I4" s="141" t="str">
        <f>IF('total year'!I4:K4=0," ",'total year'!I4:K4)</f>
        <v> </v>
      </c>
      <c r="J4" s="141"/>
      <c r="K4" s="20"/>
      <c r="L4" s="17"/>
      <c r="M4" s="84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7.25">
      <c r="A6" s="21"/>
      <c r="B6" s="16" t="s">
        <v>1</v>
      </c>
      <c r="C6" s="156" t="str">
        <f>IF('total year'!C6:E6=0," ",'total year'!C6:E6)</f>
        <v> </v>
      </c>
      <c r="D6" s="156"/>
      <c r="E6" s="22"/>
      <c r="F6" s="16" t="s">
        <v>37</v>
      </c>
      <c r="G6" s="19"/>
      <c r="H6" s="26"/>
      <c r="I6" s="141" t="str">
        <f>IF('total year'!I6:K6=0," ",'total year'!I6:K6)</f>
        <v> </v>
      </c>
      <c r="J6" s="141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4" t="s">
        <v>2</v>
      </c>
      <c r="D8" s="125"/>
      <c r="E8" s="126"/>
      <c r="F8" s="127"/>
      <c r="G8" s="127"/>
      <c r="H8" s="137" t="s">
        <v>33</v>
      </c>
      <c r="I8" s="130" t="s">
        <v>35</v>
      </c>
      <c r="J8" s="128" t="s">
        <v>28</v>
      </c>
      <c r="K8" s="142" t="s">
        <v>34</v>
      </c>
      <c r="L8" s="142" t="s">
        <v>18</v>
      </c>
    </row>
    <row r="9" spans="1:12" ht="12.75" customHeight="1">
      <c r="A9" s="31"/>
      <c r="B9" s="32"/>
      <c r="C9" s="74"/>
      <c r="D9" s="71"/>
      <c r="E9" s="71"/>
      <c r="F9" s="71"/>
      <c r="G9" s="133" t="s">
        <v>21</v>
      </c>
      <c r="H9" s="138"/>
      <c r="I9" s="131"/>
      <c r="J9" s="129"/>
      <c r="K9" s="143"/>
      <c r="L9" s="143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4"/>
      <c r="H10" s="138"/>
      <c r="I10" s="131"/>
      <c r="J10" s="145" t="s">
        <v>48</v>
      </c>
      <c r="K10" s="143"/>
      <c r="L10" s="143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4"/>
      <c r="H11" s="138"/>
      <c r="I11" s="131"/>
      <c r="J11" s="146"/>
      <c r="K11" s="143"/>
      <c r="L11" s="143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5"/>
      <c r="H12" s="139"/>
      <c r="I12" s="132"/>
      <c r="J12" s="147"/>
      <c r="K12" s="144"/>
      <c r="L12" s="144"/>
      <c r="M12" s="85" t="s">
        <v>42</v>
      </c>
    </row>
    <row r="13" spans="1:12" ht="12.75">
      <c r="A13" s="13">
        <v>44136</v>
      </c>
      <c r="B13" s="12" t="str">
        <f>VLOOKUP(WEEKDAY(A13,1),גיליון1!$A$3:$B$9,2,0)</f>
        <v>Sunday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2">+H13+G13</f>
        <v>0</v>
      </c>
      <c r="J13" s="56"/>
      <c r="K13" s="6">
        <f aca="true" t="shared" si="1" ref="K13:K42">+J13+I13</f>
        <v>0</v>
      </c>
      <c r="L13" s="92"/>
    </row>
    <row r="14" spans="1:12" ht="12.75">
      <c r="A14" s="13">
        <f>+A13+1</f>
        <v>44137</v>
      </c>
      <c r="B14" s="12" t="str">
        <f>VLOOKUP(WEEKDAY(A14,1),גיליון1!$A$3:$B$9,2,0)</f>
        <v>Monday</v>
      </c>
      <c r="C14" s="51"/>
      <c r="D14" s="52"/>
      <c r="E14" s="53"/>
      <c r="F14" s="54"/>
      <c r="G14" s="72">
        <f aca="true" t="shared" si="2" ref="G14:G42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</row>
    <row r="15" spans="1:14" ht="12.75">
      <c r="A15" s="13">
        <f aca="true" t="shared" si="3" ref="A15:A42">+A14+1</f>
        <v>44138</v>
      </c>
      <c r="B15" s="12" t="str">
        <f>VLOOKUP(WEEKDAY(A15,1),גיליון1!$A$3:$B$9,2,0)</f>
        <v>Tuesday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3">
        <f t="shared" si="3"/>
        <v>44139</v>
      </c>
      <c r="B16" s="12" t="str">
        <f>VLOOKUP(WEEKDAY(A16,1),גיליון1!$A$3:$B$9,2,0)</f>
        <v>Wednesday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3">
        <f t="shared" si="3"/>
        <v>44140</v>
      </c>
      <c r="B17" s="12" t="str">
        <f>VLOOKUP(WEEKDAY(A17,1),גיליון1!$A$3:$B$9,2,0)</f>
        <v>Thursday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  <c r="N17" s="81"/>
    </row>
    <row r="18" spans="1:14" ht="12.75">
      <c r="A18" s="108">
        <f t="shared" si="3"/>
        <v>44141</v>
      </c>
      <c r="B18" s="109" t="str">
        <f>VLOOKUP(WEEKDAY(A18,1),גיליון1!$A$3:$B$9,2,0)</f>
        <v>Friday</v>
      </c>
      <c r="C18" s="51"/>
      <c r="D18" s="52"/>
      <c r="E18" s="53"/>
      <c r="F18" s="54"/>
      <c r="G18" s="110">
        <f t="shared" si="2"/>
        <v>0</v>
      </c>
      <c r="H18" s="55"/>
      <c r="I18" s="111">
        <f t="shared" si="0"/>
        <v>0</v>
      </c>
      <c r="J18" s="56"/>
      <c r="K18" s="112">
        <f t="shared" si="1"/>
        <v>0</v>
      </c>
      <c r="L18" s="113"/>
      <c r="N18" s="81"/>
    </row>
    <row r="19" spans="1:14" ht="12.75">
      <c r="A19" s="108">
        <f t="shared" si="3"/>
        <v>44142</v>
      </c>
      <c r="B19" s="109" t="str">
        <f>VLOOKUP(WEEKDAY(A19,1),גיליון1!$A$3:$B$9,2,0)</f>
        <v>Saturday</v>
      </c>
      <c r="C19" s="51"/>
      <c r="D19" s="52"/>
      <c r="E19" s="53"/>
      <c r="F19" s="54"/>
      <c r="G19" s="110">
        <f t="shared" si="2"/>
        <v>0</v>
      </c>
      <c r="H19" s="55"/>
      <c r="I19" s="111">
        <f t="shared" si="0"/>
        <v>0</v>
      </c>
      <c r="J19" s="56"/>
      <c r="K19" s="112">
        <f t="shared" si="1"/>
        <v>0</v>
      </c>
      <c r="L19" s="113"/>
      <c r="N19" s="81"/>
    </row>
    <row r="20" spans="1:12" ht="12" customHeight="1">
      <c r="A20" s="13">
        <f t="shared" si="3"/>
        <v>44143</v>
      </c>
      <c r="B20" s="12" t="str">
        <f>VLOOKUP(WEEKDAY(A20,1),גיליון1!$A$3:$B$9,2,0)</f>
        <v>Sunday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</row>
    <row r="21" spans="1:12" ht="12" customHeight="1">
      <c r="A21" s="13">
        <f t="shared" si="3"/>
        <v>44144</v>
      </c>
      <c r="B21" s="12" t="str">
        <f>VLOOKUP(WEEKDAY(A21,1),גיליון1!$A$3:$B$9,2,0)</f>
        <v>Monday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</row>
    <row r="22" spans="1:12" ht="12.75">
      <c r="A22" s="13">
        <f t="shared" si="3"/>
        <v>44145</v>
      </c>
      <c r="B22" s="12" t="str">
        <f>VLOOKUP(WEEKDAY(A22,1),גיליון1!$A$3:$B$9,2,0)</f>
        <v>Tuesday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</row>
    <row r="23" spans="1:14" ht="12.75">
      <c r="A23" s="13">
        <f t="shared" si="3"/>
        <v>44146</v>
      </c>
      <c r="B23" s="12" t="str">
        <f>VLOOKUP(WEEKDAY(A23,1),גיליון1!$A$3:$B$9,2,0)</f>
        <v>Wednesday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3">
        <f t="shared" si="3"/>
        <v>44147</v>
      </c>
      <c r="B24" s="12" t="str">
        <f>VLOOKUP(WEEKDAY(A24,1),גיליון1!$A$3:$B$9,2,0)</f>
        <v>Thursday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4" ht="12.75">
      <c r="A25" s="108">
        <f t="shared" si="3"/>
        <v>44148</v>
      </c>
      <c r="B25" s="109" t="str">
        <f>VLOOKUP(WEEKDAY(A25,1),גיליון1!$A$3:$B$9,2,0)</f>
        <v>Friday</v>
      </c>
      <c r="C25" s="51"/>
      <c r="D25" s="52"/>
      <c r="E25" s="53"/>
      <c r="F25" s="54"/>
      <c r="G25" s="110">
        <f t="shared" si="2"/>
        <v>0</v>
      </c>
      <c r="H25" s="55"/>
      <c r="I25" s="111">
        <f t="shared" si="0"/>
        <v>0</v>
      </c>
      <c r="J25" s="56"/>
      <c r="K25" s="112">
        <f t="shared" si="1"/>
        <v>0</v>
      </c>
      <c r="L25" s="113"/>
      <c r="N25" s="81"/>
    </row>
    <row r="26" spans="1:14" ht="12.75">
      <c r="A26" s="108">
        <f t="shared" si="3"/>
        <v>44149</v>
      </c>
      <c r="B26" s="109" t="str">
        <f>VLOOKUP(WEEKDAY(A26,1),גיליון1!$A$3:$B$9,2,0)</f>
        <v>Saturday</v>
      </c>
      <c r="C26" s="51"/>
      <c r="D26" s="52"/>
      <c r="E26" s="53"/>
      <c r="F26" s="54"/>
      <c r="G26" s="110">
        <f t="shared" si="2"/>
        <v>0</v>
      </c>
      <c r="H26" s="55"/>
      <c r="I26" s="111">
        <f t="shared" si="0"/>
        <v>0</v>
      </c>
      <c r="J26" s="56"/>
      <c r="K26" s="112">
        <f t="shared" si="1"/>
        <v>0</v>
      </c>
      <c r="L26" s="113"/>
      <c r="N26" s="81"/>
    </row>
    <row r="27" spans="1:12" ht="12" customHeight="1">
      <c r="A27" s="13">
        <f t="shared" si="3"/>
        <v>44150</v>
      </c>
      <c r="B27" s="12" t="str">
        <f>VLOOKUP(WEEKDAY(A27,1),גיליון1!$A$3:$B$9,2,0)</f>
        <v>Sunday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</row>
    <row r="28" spans="1:12" ht="12" customHeight="1">
      <c r="A28" s="13">
        <f t="shared" si="3"/>
        <v>44151</v>
      </c>
      <c r="B28" s="12" t="str">
        <f>VLOOKUP(WEEKDAY(A28,1),גיליון1!$A$3:$B$9,2,0)</f>
        <v>Monday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</row>
    <row r="29" spans="1:12" ht="12.75">
      <c r="A29" s="13">
        <f t="shared" si="3"/>
        <v>44152</v>
      </c>
      <c r="B29" s="12" t="str">
        <f>VLOOKUP(WEEKDAY(A29,1),גיליון1!$A$3:$B$9,2,0)</f>
        <v>Tuesday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</row>
    <row r="30" spans="1:14" ht="12.75">
      <c r="A30" s="13">
        <f t="shared" si="3"/>
        <v>44153</v>
      </c>
      <c r="B30" s="12" t="str">
        <f>VLOOKUP(WEEKDAY(A30,1),גיליון1!$A$3:$B$9,2,0)</f>
        <v>Wednesday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3">
        <f t="shared" si="3"/>
        <v>44154</v>
      </c>
      <c r="B31" s="12" t="str">
        <f>VLOOKUP(WEEKDAY(A31,1),גיליון1!$A$3:$B$9,2,0)</f>
        <v>Thursday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4" ht="12.75">
      <c r="A32" s="108">
        <f t="shared" si="3"/>
        <v>44155</v>
      </c>
      <c r="B32" s="109" t="str">
        <f>VLOOKUP(WEEKDAY(A32,1),גיליון1!$A$3:$B$9,2,0)</f>
        <v>Friday</v>
      </c>
      <c r="C32" s="51"/>
      <c r="D32" s="52"/>
      <c r="E32" s="53"/>
      <c r="F32" s="54"/>
      <c r="G32" s="110">
        <f t="shared" si="2"/>
        <v>0</v>
      </c>
      <c r="H32" s="55"/>
      <c r="I32" s="111">
        <f t="shared" si="0"/>
        <v>0</v>
      </c>
      <c r="J32" s="56"/>
      <c r="K32" s="112">
        <f t="shared" si="1"/>
        <v>0</v>
      </c>
      <c r="L32" s="113"/>
      <c r="N32" s="81"/>
    </row>
    <row r="33" spans="1:14" ht="12.75">
      <c r="A33" s="108">
        <f t="shared" si="3"/>
        <v>44156</v>
      </c>
      <c r="B33" s="109" t="str">
        <f>VLOOKUP(WEEKDAY(A33,1),גיליון1!$A$3:$B$9,2,0)</f>
        <v>Saturday</v>
      </c>
      <c r="C33" s="51"/>
      <c r="D33" s="52"/>
      <c r="E33" s="53"/>
      <c r="F33" s="54"/>
      <c r="G33" s="110">
        <f t="shared" si="2"/>
        <v>0</v>
      </c>
      <c r="H33" s="55"/>
      <c r="I33" s="111">
        <f t="shared" si="0"/>
        <v>0</v>
      </c>
      <c r="J33" s="56"/>
      <c r="K33" s="112">
        <f t="shared" si="1"/>
        <v>0</v>
      </c>
      <c r="L33" s="113"/>
      <c r="N33" s="81"/>
    </row>
    <row r="34" spans="1:12" ht="12" customHeight="1">
      <c r="A34" s="13">
        <f t="shared" si="3"/>
        <v>44157</v>
      </c>
      <c r="B34" s="12" t="str">
        <f>VLOOKUP(WEEKDAY(A34,1),גיליון1!$A$3:$B$9,2,0)</f>
        <v>Sunday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</row>
    <row r="35" spans="1:12" ht="12" customHeight="1">
      <c r="A35" s="13">
        <f>+A34+1</f>
        <v>44158</v>
      </c>
      <c r="B35" s="12" t="str">
        <f>VLOOKUP(WEEKDAY(A35,1),גיליון1!$A$3:$B$9,2,0)</f>
        <v>Monday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</row>
    <row r="36" spans="1:12" ht="12.75">
      <c r="A36" s="13">
        <f t="shared" si="3"/>
        <v>44159</v>
      </c>
      <c r="B36" s="12" t="str">
        <f>VLOOKUP(WEEKDAY(A36,1),גיליון1!$A$3:$B$9,2,0)</f>
        <v>Tuesday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</row>
    <row r="37" spans="1:14" ht="12.75">
      <c r="A37" s="13">
        <f t="shared" si="3"/>
        <v>44160</v>
      </c>
      <c r="B37" s="12" t="str">
        <f>VLOOKUP(WEEKDAY(A37,1),גיליון1!$A$3:$B$9,2,0)</f>
        <v>Wednesday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/>
      <c r="N37" s="81"/>
    </row>
    <row r="38" spans="1:14" ht="12.75">
      <c r="A38" s="13">
        <f t="shared" si="3"/>
        <v>44161</v>
      </c>
      <c r="B38" s="12" t="str">
        <f>VLOOKUP(WEEKDAY(A38,1),גיליון1!$A$3:$B$9,2,0)</f>
        <v>Thursday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  <c r="N38" s="81"/>
    </row>
    <row r="39" spans="1:14" ht="12.75">
      <c r="A39" s="108">
        <f t="shared" si="3"/>
        <v>44162</v>
      </c>
      <c r="B39" s="109" t="str">
        <f>VLOOKUP(WEEKDAY(A39,1),גיליון1!$A$3:$B$9,2,0)</f>
        <v>Friday</v>
      </c>
      <c r="C39" s="51"/>
      <c r="D39" s="52"/>
      <c r="E39" s="53"/>
      <c r="F39" s="54"/>
      <c r="G39" s="110">
        <f t="shared" si="2"/>
        <v>0</v>
      </c>
      <c r="H39" s="55"/>
      <c r="I39" s="111">
        <f t="shared" si="0"/>
        <v>0</v>
      </c>
      <c r="J39" s="56"/>
      <c r="K39" s="112">
        <f t="shared" si="1"/>
        <v>0</v>
      </c>
      <c r="L39" s="113"/>
      <c r="N39" s="81"/>
    </row>
    <row r="40" spans="1:14" ht="12.75">
      <c r="A40" s="108">
        <f t="shared" si="3"/>
        <v>44163</v>
      </c>
      <c r="B40" s="109" t="str">
        <f>VLOOKUP(WEEKDAY(A40,1),גיליון1!$A$3:$B$9,2,0)</f>
        <v>Saturday</v>
      </c>
      <c r="C40" s="51"/>
      <c r="D40" s="52"/>
      <c r="E40" s="53"/>
      <c r="F40" s="54"/>
      <c r="G40" s="110">
        <f t="shared" si="2"/>
        <v>0</v>
      </c>
      <c r="H40" s="55"/>
      <c r="I40" s="111">
        <f t="shared" si="0"/>
        <v>0</v>
      </c>
      <c r="J40" s="56"/>
      <c r="K40" s="112">
        <f t="shared" si="1"/>
        <v>0</v>
      </c>
      <c r="L40" s="113"/>
      <c r="N40" s="81"/>
    </row>
    <row r="41" spans="1:12" ht="12" customHeight="1">
      <c r="A41" s="13">
        <f t="shared" si="3"/>
        <v>44164</v>
      </c>
      <c r="B41" s="12" t="str">
        <f>VLOOKUP(WEEKDAY(A41,1),גיליון1!$A$3:$B$9,2,0)</f>
        <v>Sunday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</row>
    <row r="42" spans="1:14" ht="12.75">
      <c r="A42" s="13">
        <f t="shared" si="3"/>
        <v>44165</v>
      </c>
      <c r="B42" s="12" t="str">
        <f>VLOOKUP(WEEKDAY(A42,1),גיליון1!$A$3:$B$9,2,0)</f>
        <v>Monday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  <c r="N42" s="81"/>
    </row>
    <row r="43" spans="1:14" ht="13.5" thickBot="1">
      <c r="A43" s="13"/>
      <c r="B43" s="12"/>
      <c r="C43" s="115"/>
      <c r="D43" s="116"/>
      <c r="E43" s="117"/>
      <c r="F43" s="118"/>
      <c r="G43" s="72"/>
      <c r="H43" s="119"/>
      <c r="I43" s="4"/>
      <c r="J43" s="120"/>
      <c r="K43" s="6"/>
      <c r="L43" s="92"/>
      <c r="N43" s="81"/>
    </row>
    <row r="44" spans="1:12" ht="13.5" thickBot="1">
      <c r="A44" s="153" t="s">
        <v>11</v>
      </c>
      <c r="B44" s="154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1" t="s">
        <v>30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2" ht="42" customHeight="1">
      <c r="A46" s="150" t="s">
        <v>23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2"/>
      <c r="D49" s="152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1" t="s">
        <v>50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ht="12.75">
      <c r="A54" s="42"/>
      <c r="B54" s="45" t="s">
        <v>12</v>
      </c>
      <c r="C54" s="149"/>
      <c r="D54" s="149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9"/>
      <c r="D56" s="149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9">
      <selection activeCell="C30" sqref="C30"/>
    </sheetView>
  </sheetViews>
  <sheetFormatPr defaultColWidth="9.28125" defaultRowHeight="12.75"/>
  <cols>
    <col min="1" max="1" width="13.00390625" style="14" customWidth="1"/>
    <col min="2" max="2" width="17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1.421875" style="14" customWidth="1"/>
    <col min="10" max="10" width="11.57421875" style="14" customWidth="1"/>
    <col min="11" max="11" width="7.28125" style="14" customWidth="1"/>
    <col min="12" max="16384" width="9.28125" style="14" customWidth="1"/>
  </cols>
  <sheetData>
    <row r="1" spans="1:12" ht="18.75" customHeight="1">
      <c r="A1" s="155" t="s">
        <v>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7.25">
      <c r="A2" s="15"/>
      <c r="B2" s="16" t="s">
        <v>0</v>
      </c>
      <c r="C2" s="17"/>
      <c r="D2" s="104">
        <f>+A13</f>
        <v>44166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1" t="str">
        <f>'total year'!C4:E4</f>
        <v>TAU</v>
      </c>
      <c r="D4" s="141"/>
      <c r="E4" s="23"/>
      <c r="F4" s="16" t="s">
        <v>38</v>
      </c>
      <c r="G4" s="19"/>
      <c r="H4" s="22"/>
      <c r="I4" s="141" t="str">
        <f>IF('total year'!I4:K4=0," ",'total year'!I4:K4)</f>
        <v> </v>
      </c>
      <c r="J4" s="141"/>
      <c r="K4" s="20"/>
      <c r="L4" s="17"/>
      <c r="M4" s="84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7.25">
      <c r="A6" s="21"/>
      <c r="B6" s="16" t="s">
        <v>1</v>
      </c>
      <c r="C6" s="156" t="str">
        <f>IF('total year'!C6:E6=0," ",'total year'!C6:E6)</f>
        <v> </v>
      </c>
      <c r="D6" s="156"/>
      <c r="E6" s="22"/>
      <c r="F6" s="16" t="s">
        <v>37</v>
      </c>
      <c r="G6" s="19"/>
      <c r="H6" s="26"/>
      <c r="I6" s="141" t="str">
        <f>IF('total year'!I6:K6=0," ",'total year'!I6:K6)</f>
        <v> </v>
      </c>
      <c r="J6" s="141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4" t="s">
        <v>2</v>
      </c>
      <c r="D8" s="125"/>
      <c r="E8" s="126"/>
      <c r="F8" s="127"/>
      <c r="G8" s="127"/>
      <c r="H8" s="137" t="s">
        <v>33</v>
      </c>
      <c r="I8" s="130" t="s">
        <v>35</v>
      </c>
      <c r="J8" s="128" t="s">
        <v>28</v>
      </c>
      <c r="K8" s="142" t="s">
        <v>34</v>
      </c>
      <c r="L8" s="142" t="s">
        <v>18</v>
      </c>
    </row>
    <row r="9" spans="1:12" ht="12.75" customHeight="1">
      <c r="A9" s="31"/>
      <c r="B9" s="32"/>
      <c r="C9" s="74"/>
      <c r="D9" s="71"/>
      <c r="E9" s="71"/>
      <c r="F9" s="71"/>
      <c r="G9" s="133" t="s">
        <v>21</v>
      </c>
      <c r="H9" s="138"/>
      <c r="I9" s="131"/>
      <c r="J9" s="129"/>
      <c r="K9" s="143"/>
      <c r="L9" s="143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4"/>
      <c r="H10" s="138"/>
      <c r="I10" s="131"/>
      <c r="J10" s="145" t="s">
        <v>48</v>
      </c>
      <c r="K10" s="143"/>
      <c r="L10" s="143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4"/>
      <c r="H11" s="138"/>
      <c r="I11" s="131"/>
      <c r="J11" s="146"/>
      <c r="K11" s="143"/>
      <c r="L11" s="143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5"/>
      <c r="H12" s="139"/>
      <c r="I12" s="132"/>
      <c r="J12" s="147"/>
      <c r="K12" s="144"/>
      <c r="L12" s="144"/>
      <c r="M12" s="85" t="s">
        <v>42</v>
      </c>
    </row>
    <row r="13" spans="1:14" ht="12.75">
      <c r="A13" s="13">
        <v>44166</v>
      </c>
      <c r="B13" s="12" t="str">
        <f>VLOOKUP(WEEKDAY(A13,1),גיליון1!$A$3:$B$9,2,0)</f>
        <v>Tuesday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2">+H13+G13</f>
        <v>0</v>
      </c>
      <c r="J13" s="56"/>
      <c r="K13" s="6">
        <f aca="true" t="shared" si="1" ref="K13:K42">+J13+I13</f>
        <v>0</v>
      </c>
      <c r="L13" s="92"/>
      <c r="N13" s="81"/>
    </row>
    <row r="14" spans="1:14" ht="12.75">
      <c r="A14" s="13">
        <f>+A13+1</f>
        <v>44167</v>
      </c>
      <c r="B14" s="12" t="str">
        <f>VLOOKUP(WEEKDAY(A14,1),גיליון1!$A$3:$B$9,2,0)</f>
        <v>Wednesday</v>
      </c>
      <c r="C14" s="51"/>
      <c r="D14" s="52"/>
      <c r="E14" s="53"/>
      <c r="F14" s="54"/>
      <c r="G14" s="72">
        <f aca="true" t="shared" si="2" ref="G14:G42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3">
        <f aca="true" t="shared" si="3" ref="A15:A43">+A14+1</f>
        <v>44168</v>
      </c>
      <c r="B15" s="12" t="str">
        <f>VLOOKUP(WEEKDAY(A15,1),גיליון1!$A$3:$B$9,2,0)</f>
        <v>Thursday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08">
        <f t="shared" si="3"/>
        <v>44169</v>
      </c>
      <c r="B16" s="109" t="str">
        <f>VLOOKUP(WEEKDAY(A16,1),גיליון1!$A$3:$B$9,2,0)</f>
        <v>Friday</v>
      </c>
      <c r="C16" s="51"/>
      <c r="D16" s="52"/>
      <c r="E16" s="53"/>
      <c r="F16" s="54"/>
      <c r="G16" s="110">
        <f t="shared" si="2"/>
        <v>0</v>
      </c>
      <c r="H16" s="55"/>
      <c r="I16" s="111">
        <f t="shared" si="0"/>
        <v>0</v>
      </c>
      <c r="J16" s="56"/>
      <c r="K16" s="112">
        <f t="shared" si="1"/>
        <v>0</v>
      </c>
      <c r="L16" s="113"/>
      <c r="N16" s="81"/>
    </row>
    <row r="17" spans="1:14" ht="12.75">
      <c r="A17" s="108">
        <f t="shared" si="3"/>
        <v>44170</v>
      </c>
      <c r="B17" s="109" t="str">
        <f>VLOOKUP(WEEKDAY(A17,1),גיליון1!$A$3:$B$9,2,0)</f>
        <v>Saturday</v>
      </c>
      <c r="C17" s="51"/>
      <c r="D17" s="52"/>
      <c r="E17" s="53"/>
      <c r="F17" s="54"/>
      <c r="G17" s="110">
        <f t="shared" si="2"/>
        <v>0</v>
      </c>
      <c r="H17" s="55"/>
      <c r="I17" s="111">
        <f t="shared" si="0"/>
        <v>0</v>
      </c>
      <c r="J17" s="56"/>
      <c r="K17" s="112">
        <f t="shared" si="1"/>
        <v>0</v>
      </c>
      <c r="L17" s="113"/>
      <c r="N17" s="81"/>
    </row>
    <row r="18" spans="1:12" ht="12" customHeight="1">
      <c r="A18" s="13">
        <f t="shared" si="3"/>
        <v>44171</v>
      </c>
      <c r="B18" s="12" t="str">
        <f>VLOOKUP(WEEKDAY(A18,1),גיליון1!$A$3:$B$9,2,0)</f>
        <v>Sunday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</row>
    <row r="19" spans="1:12" ht="12" customHeight="1">
      <c r="A19" s="13">
        <f t="shared" si="3"/>
        <v>44172</v>
      </c>
      <c r="B19" s="12" t="str">
        <f>VLOOKUP(WEEKDAY(A19,1),גיליון1!$A$3:$B$9,2,0)</f>
        <v>Monday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</row>
    <row r="20" spans="1:12" ht="12.75">
      <c r="A20" s="13">
        <f t="shared" si="3"/>
        <v>44173</v>
      </c>
      <c r="B20" s="12" t="str">
        <f>VLOOKUP(WEEKDAY(A20,1),גיליון1!$A$3:$B$9,2,0)</f>
        <v>Tuesday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</row>
    <row r="21" spans="1:14" ht="12.75">
      <c r="A21" s="13">
        <f t="shared" si="3"/>
        <v>44174</v>
      </c>
      <c r="B21" s="12" t="str">
        <f>VLOOKUP(WEEKDAY(A21,1),גיליון1!$A$3:$B$9,2,0)</f>
        <v>Wednesday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4" ht="12.75">
      <c r="A22" s="13">
        <f t="shared" si="3"/>
        <v>44175</v>
      </c>
      <c r="B22" s="12" t="str">
        <f>VLOOKUP(WEEKDAY(A22,1),גיליון1!$A$3:$B$9,2,0)</f>
        <v>Thursday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  <c r="N22" s="81"/>
    </row>
    <row r="23" spans="1:14" ht="12.75">
      <c r="A23" s="108">
        <f t="shared" si="3"/>
        <v>44176</v>
      </c>
      <c r="B23" s="109" t="str">
        <f>VLOOKUP(WEEKDAY(A23,1),גיליון1!$A$3:$B$9,2,0)</f>
        <v>Friday</v>
      </c>
      <c r="C23" s="51"/>
      <c r="D23" s="52"/>
      <c r="E23" s="53"/>
      <c r="F23" s="54"/>
      <c r="G23" s="110">
        <f t="shared" si="2"/>
        <v>0</v>
      </c>
      <c r="H23" s="55"/>
      <c r="I23" s="111">
        <f t="shared" si="0"/>
        <v>0</v>
      </c>
      <c r="J23" s="56"/>
      <c r="K23" s="112">
        <f t="shared" si="1"/>
        <v>0</v>
      </c>
      <c r="L23" s="113" t="s">
        <v>57</v>
      </c>
      <c r="N23" s="81"/>
    </row>
    <row r="24" spans="1:14" ht="12.75">
      <c r="A24" s="108">
        <f t="shared" si="3"/>
        <v>44177</v>
      </c>
      <c r="B24" s="109" t="str">
        <f>VLOOKUP(WEEKDAY(A24,1),גיליון1!$A$3:$B$9,2,0)</f>
        <v>Saturday</v>
      </c>
      <c r="C24" s="51"/>
      <c r="D24" s="52"/>
      <c r="E24" s="53"/>
      <c r="F24" s="54"/>
      <c r="G24" s="110">
        <f t="shared" si="2"/>
        <v>0</v>
      </c>
      <c r="H24" s="55"/>
      <c r="I24" s="111">
        <f t="shared" si="0"/>
        <v>0</v>
      </c>
      <c r="J24" s="56"/>
      <c r="K24" s="112">
        <f t="shared" si="1"/>
        <v>0</v>
      </c>
      <c r="L24" s="113" t="s">
        <v>57</v>
      </c>
      <c r="N24" s="81"/>
    </row>
    <row r="25" spans="1:12" ht="12" customHeight="1">
      <c r="A25" s="13">
        <f t="shared" si="3"/>
        <v>44178</v>
      </c>
      <c r="B25" s="12" t="str">
        <f>VLOOKUP(WEEKDAY(A25,1),גיליון1!$A$3:$B$9,2,0)</f>
        <v>Sunday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 t="s">
        <v>57</v>
      </c>
    </row>
    <row r="26" spans="1:12" ht="12" customHeight="1">
      <c r="A26" s="13">
        <f t="shared" si="3"/>
        <v>44179</v>
      </c>
      <c r="B26" s="12" t="str">
        <f>VLOOKUP(WEEKDAY(A26,1),גיליון1!$A$3:$B$9,2,0)</f>
        <v>Monday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 t="s">
        <v>57</v>
      </c>
    </row>
    <row r="27" spans="1:12" ht="12.75">
      <c r="A27" s="13">
        <f t="shared" si="3"/>
        <v>44180</v>
      </c>
      <c r="B27" s="12" t="str">
        <f>VLOOKUP(WEEKDAY(A27,1),גיליון1!$A$3:$B$9,2,0)</f>
        <v>Tuesday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 t="s">
        <v>57</v>
      </c>
    </row>
    <row r="28" spans="1:14" ht="12.75">
      <c r="A28" s="13">
        <f t="shared" si="3"/>
        <v>44181</v>
      </c>
      <c r="B28" s="12" t="str">
        <f>VLOOKUP(WEEKDAY(A28,1),גיליון1!$A$3:$B$9,2,0)</f>
        <v>Wednesday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 t="s">
        <v>57</v>
      </c>
      <c r="N28" s="81"/>
    </row>
    <row r="29" spans="1:14" ht="12.75">
      <c r="A29" s="13">
        <f t="shared" si="3"/>
        <v>44182</v>
      </c>
      <c r="B29" s="12" t="str">
        <f>VLOOKUP(WEEKDAY(A29,1),גיליון1!$A$3:$B$9,2,0)</f>
        <v>Thursday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 t="s">
        <v>57</v>
      </c>
      <c r="N29" s="81"/>
    </row>
    <row r="30" spans="1:14" ht="12.75">
      <c r="A30" s="108">
        <f t="shared" si="3"/>
        <v>44183</v>
      </c>
      <c r="B30" s="109" t="str">
        <f>VLOOKUP(WEEKDAY(A30,1),גיליון1!$A$3:$B$9,2,0)</f>
        <v>Friday</v>
      </c>
      <c r="C30" s="51"/>
      <c r="D30" s="52"/>
      <c r="E30" s="53"/>
      <c r="F30" s="54"/>
      <c r="G30" s="110">
        <f t="shared" si="2"/>
        <v>0</v>
      </c>
      <c r="H30" s="55"/>
      <c r="I30" s="111">
        <f t="shared" si="0"/>
        <v>0</v>
      </c>
      <c r="J30" s="56"/>
      <c r="K30" s="112">
        <f t="shared" si="1"/>
        <v>0</v>
      </c>
      <c r="L30" s="113" t="s">
        <v>57</v>
      </c>
      <c r="N30" s="81"/>
    </row>
    <row r="31" spans="1:14" ht="12.75">
      <c r="A31" s="108">
        <f t="shared" si="3"/>
        <v>44184</v>
      </c>
      <c r="B31" s="109" t="str">
        <f>VLOOKUP(WEEKDAY(A31,1),גיליון1!$A$3:$B$9,2,0)</f>
        <v>Saturday</v>
      </c>
      <c r="C31" s="51"/>
      <c r="D31" s="52"/>
      <c r="E31" s="53"/>
      <c r="F31" s="54"/>
      <c r="G31" s="110">
        <f t="shared" si="2"/>
        <v>0</v>
      </c>
      <c r="H31" s="55"/>
      <c r="I31" s="111">
        <f t="shared" si="0"/>
        <v>0</v>
      </c>
      <c r="J31" s="56"/>
      <c r="K31" s="112">
        <f t="shared" si="1"/>
        <v>0</v>
      </c>
      <c r="L31" s="113"/>
      <c r="N31" s="81"/>
    </row>
    <row r="32" spans="1:12" ht="12" customHeight="1">
      <c r="A32" s="13">
        <f t="shared" si="3"/>
        <v>44185</v>
      </c>
      <c r="B32" s="12" t="str">
        <f>VLOOKUP(WEEKDAY(A32,1),גיליון1!$A$3:$B$9,2,0)</f>
        <v>Sunday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</row>
    <row r="33" spans="1:12" ht="12" customHeight="1">
      <c r="A33" s="13">
        <f t="shared" si="3"/>
        <v>44186</v>
      </c>
      <c r="B33" s="12" t="str">
        <f>VLOOKUP(WEEKDAY(A33,1),גיליון1!$A$3:$B$9,2,0)</f>
        <v>Monday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</row>
    <row r="34" spans="1:12" ht="12.75">
      <c r="A34" s="13">
        <f t="shared" si="3"/>
        <v>44187</v>
      </c>
      <c r="B34" s="12" t="str">
        <f>VLOOKUP(WEEKDAY(A34,1),גיליון1!$A$3:$B$9,2,0)</f>
        <v>Tuesday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</row>
    <row r="35" spans="1:14" ht="12.75">
      <c r="A35" s="13">
        <f t="shared" si="3"/>
        <v>44188</v>
      </c>
      <c r="B35" s="12" t="str">
        <f>VLOOKUP(WEEKDAY(A35,1),גיליון1!$A$3:$B$9,2,0)</f>
        <v>Wednesday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  <c r="N35" s="81"/>
    </row>
    <row r="36" spans="1:14" ht="12.75">
      <c r="A36" s="13">
        <f t="shared" si="3"/>
        <v>44189</v>
      </c>
      <c r="B36" s="12" t="str">
        <f>VLOOKUP(WEEKDAY(A36,1),גיליון1!$A$3:$B$9,2,0)</f>
        <v>Thursday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  <c r="N36" s="81"/>
    </row>
    <row r="37" spans="1:14" ht="12.75">
      <c r="A37" s="108">
        <f t="shared" si="3"/>
        <v>44190</v>
      </c>
      <c r="B37" s="109" t="str">
        <f>VLOOKUP(WEEKDAY(A37,1),גיליון1!$A$3:$B$9,2,0)</f>
        <v>Friday</v>
      </c>
      <c r="C37" s="51"/>
      <c r="D37" s="52"/>
      <c r="E37" s="53"/>
      <c r="F37" s="54"/>
      <c r="G37" s="110">
        <f t="shared" si="2"/>
        <v>0</v>
      </c>
      <c r="H37" s="55"/>
      <c r="I37" s="111">
        <f t="shared" si="0"/>
        <v>0</v>
      </c>
      <c r="J37" s="56"/>
      <c r="K37" s="112">
        <f t="shared" si="1"/>
        <v>0</v>
      </c>
      <c r="L37" s="113"/>
      <c r="N37" s="81"/>
    </row>
    <row r="38" spans="1:14" ht="12.75">
      <c r="A38" s="108">
        <f t="shared" si="3"/>
        <v>44191</v>
      </c>
      <c r="B38" s="109" t="str">
        <f>VLOOKUP(WEEKDAY(A38,1),גיליון1!$A$3:$B$9,2,0)</f>
        <v>Saturday</v>
      </c>
      <c r="C38" s="51"/>
      <c r="D38" s="52"/>
      <c r="E38" s="53"/>
      <c r="F38" s="54"/>
      <c r="G38" s="110">
        <f t="shared" si="2"/>
        <v>0</v>
      </c>
      <c r="H38" s="55"/>
      <c r="I38" s="111">
        <f t="shared" si="0"/>
        <v>0</v>
      </c>
      <c r="J38" s="56"/>
      <c r="K38" s="112">
        <f t="shared" si="1"/>
        <v>0</v>
      </c>
      <c r="L38" s="113"/>
      <c r="N38" s="81"/>
    </row>
    <row r="39" spans="1:12" ht="12" customHeight="1">
      <c r="A39" s="13">
        <f t="shared" si="3"/>
        <v>44192</v>
      </c>
      <c r="B39" s="12" t="str">
        <f>VLOOKUP(WEEKDAY(A39,1),גיליון1!$A$3:$B$9,2,0)</f>
        <v>Sunday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</row>
    <row r="40" spans="1:12" ht="12" customHeight="1">
      <c r="A40" s="13">
        <f t="shared" si="3"/>
        <v>44193</v>
      </c>
      <c r="B40" s="12" t="str">
        <f>VLOOKUP(WEEKDAY(A40,1),גיליון1!$A$3:$B$9,2,0)</f>
        <v>Monday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</row>
    <row r="41" spans="1:12" ht="12.75">
      <c r="A41" s="13">
        <f t="shared" si="3"/>
        <v>44194</v>
      </c>
      <c r="B41" s="12" t="str">
        <f>VLOOKUP(WEEKDAY(A41,1),גיליון1!$A$3:$B$9,2,0)</f>
        <v>Tuesday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</row>
    <row r="42" spans="1:14" ht="12.75">
      <c r="A42" s="13">
        <f t="shared" si="3"/>
        <v>44195</v>
      </c>
      <c r="B42" s="12" t="str">
        <f>VLOOKUP(WEEKDAY(A42,1),גיליון1!$A$3:$B$9,2,0)</f>
        <v>Wednesday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  <c r="N42" s="81"/>
    </row>
    <row r="43" spans="1:14" ht="13.5" thickBot="1">
      <c r="A43" s="13">
        <f t="shared" si="3"/>
        <v>44196</v>
      </c>
      <c r="B43" s="12" t="str">
        <f>VLOOKUP(WEEKDAY(A43,1),גיליון1!$A$3:$B$9,2,0)</f>
        <v>Thursday</v>
      </c>
      <c r="C43" s="51"/>
      <c r="D43" s="52"/>
      <c r="E43" s="53"/>
      <c r="F43" s="54"/>
      <c r="G43" s="72">
        <f>SUM(C43:F43)</f>
        <v>0</v>
      </c>
      <c r="H43" s="55"/>
      <c r="I43" s="4">
        <f>+H43+G43</f>
        <v>0</v>
      </c>
      <c r="J43" s="56"/>
      <c r="K43" s="6">
        <f>+J43+I43</f>
        <v>0</v>
      </c>
      <c r="L43" s="92"/>
      <c r="N43" s="81"/>
    </row>
    <row r="44" spans="1:12" ht="13.5" thickBot="1">
      <c r="A44" s="153" t="s">
        <v>11</v>
      </c>
      <c r="B44" s="154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1" t="s">
        <v>30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2" ht="42" customHeight="1">
      <c r="A46" s="150" t="s">
        <v>23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2"/>
      <c r="D49" s="152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1" t="s">
        <v>50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ht="12.75">
      <c r="A54" s="42"/>
      <c r="B54" s="45" t="s">
        <v>12</v>
      </c>
      <c r="C54" s="149"/>
      <c r="D54" s="149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9"/>
      <c r="D56" s="149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8">
      <selection activeCell="L29" sqref="L29"/>
    </sheetView>
  </sheetViews>
  <sheetFormatPr defaultColWidth="9.28125" defaultRowHeight="12.75"/>
  <cols>
    <col min="1" max="1" width="13.00390625" style="14" customWidth="1"/>
    <col min="2" max="2" width="17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2.57421875" style="14" customWidth="1"/>
    <col min="10" max="10" width="11.57421875" style="14" customWidth="1"/>
    <col min="11" max="11" width="7.28125" style="14" customWidth="1"/>
    <col min="12" max="16384" width="9.28125" style="14" customWidth="1"/>
  </cols>
  <sheetData>
    <row r="1" spans="1:12" ht="18.75" customHeight="1">
      <c r="A1" s="155" t="s">
        <v>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7.25">
      <c r="A2" s="15"/>
      <c r="B2" s="16" t="s">
        <v>0</v>
      </c>
      <c r="C2" s="17"/>
      <c r="D2" s="104">
        <f>+A13</f>
        <v>44197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1" t="str">
        <f>'total year'!C4:E4</f>
        <v>TAU</v>
      </c>
      <c r="D4" s="141"/>
      <c r="E4" s="23"/>
      <c r="F4" s="16" t="s">
        <v>38</v>
      </c>
      <c r="G4" s="19"/>
      <c r="H4" s="22"/>
      <c r="I4" s="141" t="str">
        <f>IF('total year'!I4:K4=0," ",'total year'!I4:K4)</f>
        <v> </v>
      </c>
      <c r="J4" s="141"/>
      <c r="K4" s="20"/>
      <c r="L4" s="17"/>
      <c r="M4" s="84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7.25">
      <c r="A6" s="21"/>
      <c r="B6" s="16" t="s">
        <v>1</v>
      </c>
      <c r="C6" s="156" t="str">
        <f>IF('total year'!C6:E6=0," ",'total year'!C6:E6)</f>
        <v> </v>
      </c>
      <c r="D6" s="156"/>
      <c r="E6" s="22"/>
      <c r="F6" s="16" t="s">
        <v>37</v>
      </c>
      <c r="G6" s="19"/>
      <c r="H6" s="26"/>
      <c r="I6" s="141" t="str">
        <f>IF('total year'!I6:K6=0," ",'total year'!I6:K6)</f>
        <v> </v>
      </c>
      <c r="J6" s="141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86"/>
      <c r="B8" s="30"/>
      <c r="C8" s="124" t="s">
        <v>2</v>
      </c>
      <c r="D8" s="125"/>
      <c r="E8" s="126"/>
      <c r="F8" s="127"/>
      <c r="G8" s="157"/>
      <c r="H8" s="137" t="s">
        <v>33</v>
      </c>
      <c r="I8" s="130" t="s">
        <v>35</v>
      </c>
      <c r="J8" s="128" t="s">
        <v>28</v>
      </c>
      <c r="K8" s="142" t="s">
        <v>34</v>
      </c>
      <c r="L8" s="142" t="s">
        <v>18</v>
      </c>
    </row>
    <row r="9" spans="1:12" ht="12.75" customHeight="1">
      <c r="A9" s="87"/>
      <c r="B9" s="32"/>
      <c r="C9" s="74"/>
      <c r="D9" s="71"/>
      <c r="E9" s="71"/>
      <c r="F9" s="71"/>
      <c r="G9" s="133" t="s">
        <v>21</v>
      </c>
      <c r="H9" s="138"/>
      <c r="I9" s="131"/>
      <c r="J9" s="129"/>
      <c r="K9" s="143"/>
      <c r="L9" s="143"/>
    </row>
    <row r="10" spans="1:13" ht="12.75" customHeight="1">
      <c r="A10" s="36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4"/>
      <c r="H10" s="138"/>
      <c r="I10" s="131"/>
      <c r="J10" s="145" t="s">
        <v>48</v>
      </c>
      <c r="K10" s="143"/>
      <c r="L10" s="143"/>
      <c r="M10" s="84" t="s">
        <v>31</v>
      </c>
    </row>
    <row r="11" spans="1:13" ht="31.5" customHeight="1">
      <c r="A11" s="88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4"/>
      <c r="H11" s="138"/>
      <c r="I11" s="131"/>
      <c r="J11" s="146"/>
      <c r="K11" s="143"/>
      <c r="L11" s="143"/>
      <c r="M11" s="85" t="s">
        <v>41</v>
      </c>
    </row>
    <row r="12" spans="1:13" ht="31.5" customHeight="1" thickBot="1">
      <c r="A12" s="89"/>
      <c r="B12" s="40" t="s">
        <v>49</v>
      </c>
      <c r="C12" s="99" t="str">
        <f>IF('total year'!C12=0," ",'total year'!C12)</f>
        <v> </v>
      </c>
      <c r="D12" s="100" t="str">
        <f>IF('total year'!D12=0," ",'total year'!D12)</f>
        <v> </v>
      </c>
      <c r="E12" s="100" t="str">
        <f>IF('total year'!E12=0," ",'total year'!E12)</f>
        <v> </v>
      </c>
      <c r="F12" s="100" t="str">
        <f>IF('total year'!F12=0," ",'total year'!F12)</f>
        <v> </v>
      </c>
      <c r="G12" s="158"/>
      <c r="H12" s="139"/>
      <c r="I12" s="132"/>
      <c r="J12" s="147"/>
      <c r="K12" s="144"/>
      <c r="L12" s="144"/>
      <c r="M12" s="85" t="s">
        <v>42</v>
      </c>
    </row>
    <row r="13" spans="1:14" ht="12.75">
      <c r="A13" s="108">
        <v>44197</v>
      </c>
      <c r="B13" s="109" t="str">
        <f>VLOOKUP(WEEKDAY(A13,1),גיליון1!$A$3:$B$9,2,0)</f>
        <v>Friday</v>
      </c>
      <c r="C13" s="51"/>
      <c r="D13" s="52"/>
      <c r="E13" s="53"/>
      <c r="F13" s="54"/>
      <c r="G13" s="110">
        <f>SUM(C13:F13)</f>
        <v>0</v>
      </c>
      <c r="H13" s="55"/>
      <c r="I13" s="111">
        <f aca="true" t="shared" si="0" ref="I13:I43">+H13+G13</f>
        <v>0</v>
      </c>
      <c r="J13" s="56"/>
      <c r="K13" s="112">
        <f aca="true" t="shared" si="1" ref="K13:K43">+J13+I13</f>
        <v>0</v>
      </c>
      <c r="L13" s="113"/>
      <c r="N13" s="81"/>
    </row>
    <row r="14" spans="1:14" ht="12.75">
      <c r="A14" s="108">
        <f>+A13+1</f>
        <v>44198</v>
      </c>
      <c r="B14" s="109" t="str">
        <f>VLOOKUP(WEEKDAY(A14,1),גיליון1!$A$3:$B$9,2,0)</f>
        <v>Saturday</v>
      </c>
      <c r="C14" s="51"/>
      <c r="D14" s="52"/>
      <c r="E14" s="53"/>
      <c r="F14" s="54"/>
      <c r="G14" s="110">
        <f aca="true" t="shared" si="2" ref="G14:G43">SUM(C14:F14)</f>
        <v>0</v>
      </c>
      <c r="H14" s="55"/>
      <c r="I14" s="111">
        <f t="shared" si="0"/>
        <v>0</v>
      </c>
      <c r="J14" s="56"/>
      <c r="K14" s="112">
        <f t="shared" si="1"/>
        <v>0</v>
      </c>
      <c r="L14" s="113"/>
      <c r="N14" s="81"/>
    </row>
    <row r="15" spans="1:12" ht="12" customHeight="1">
      <c r="A15" s="13">
        <f aca="true" t="shared" si="3" ref="A15:A43">+A14+1</f>
        <v>44199</v>
      </c>
      <c r="B15" s="12" t="str">
        <f>VLOOKUP(WEEKDAY(A15,1),גיליון1!$A$3:$B$9,2,0)</f>
        <v>Sunday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</row>
    <row r="16" spans="1:12" ht="12" customHeight="1">
      <c r="A16" s="13">
        <f t="shared" si="3"/>
        <v>44200</v>
      </c>
      <c r="B16" s="12" t="str">
        <f>VLOOKUP(WEEKDAY(A16,1),גיליון1!$A$3:$B$9,2,0)</f>
        <v>Monday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</row>
    <row r="17" spans="1:12" ht="12.75">
      <c r="A17" s="13">
        <f t="shared" si="3"/>
        <v>44201</v>
      </c>
      <c r="B17" s="12" t="str">
        <f>VLOOKUP(WEEKDAY(A17,1),גיליון1!$A$3:$B$9,2,0)</f>
        <v>Tuesday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</row>
    <row r="18" spans="1:14" ht="12.75">
      <c r="A18" s="13">
        <f t="shared" si="3"/>
        <v>44202</v>
      </c>
      <c r="B18" s="12" t="str">
        <f>VLOOKUP(WEEKDAY(A18,1),גיליון1!$A$3:$B$9,2,0)</f>
        <v>Wednesday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3">
        <f t="shared" si="3"/>
        <v>44203</v>
      </c>
      <c r="B19" s="12" t="str">
        <f>VLOOKUP(WEEKDAY(A19,1),גיליון1!$A$3:$B$9,2,0)</f>
        <v>Thursday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08">
        <f t="shared" si="3"/>
        <v>44204</v>
      </c>
      <c r="B20" s="109" t="str">
        <f>VLOOKUP(WEEKDAY(A20,1),גיליון1!$A$3:$B$9,2,0)</f>
        <v>Friday</v>
      </c>
      <c r="C20" s="51"/>
      <c r="D20" s="52"/>
      <c r="E20" s="53"/>
      <c r="F20" s="54"/>
      <c r="G20" s="110">
        <f t="shared" si="2"/>
        <v>0</v>
      </c>
      <c r="H20" s="55"/>
      <c r="I20" s="111">
        <f t="shared" si="0"/>
        <v>0</v>
      </c>
      <c r="J20" s="56"/>
      <c r="K20" s="112">
        <f t="shared" si="1"/>
        <v>0</v>
      </c>
      <c r="L20" s="113"/>
      <c r="N20" s="81"/>
    </row>
    <row r="21" spans="1:14" ht="12.75">
      <c r="A21" s="108">
        <f t="shared" si="3"/>
        <v>44205</v>
      </c>
      <c r="B21" s="109" t="str">
        <f>VLOOKUP(WEEKDAY(A21,1),גיליון1!$A$3:$B$9,2,0)</f>
        <v>Saturday</v>
      </c>
      <c r="C21" s="51"/>
      <c r="D21" s="52"/>
      <c r="E21" s="53"/>
      <c r="F21" s="54"/>
      <c r="G21" s="110">
        <f t="shared" si="2"/>
        <v>0</v>
      </c>
      <c r="H21" s="55"/>
      <c r="I21" s="111">
        <f t="shared" si="0"/>
        <v>0</v>
      </c>
      <c r="J21" s="56"/>
      <c r="K21" s="112">
        <f t="shared" si="1"/>
        <v>0</v>
      </c>
      <c r="L21" s="113"/>
      <c r="N21" s="81"/>
    </row>
    <row r="22" spans="1:12" ht="12" customHeight="1">
      <c r="A22" s="13">
        <f t="shared" si="3"/>
        <v>44206</v>
      </c>
      <c r="B22" s="12" t="str">
        <f>VLOOKUP(WEEKDAY(A22,1),גיליון1!$A$3:$B$9,2,0)</f>
        <v>Sunday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</row>
    <row r="23" spans="1:12" ht="12" customHeight="1">
      <c r="A23" s="13">
        <f t="shared" si="3"/>
        <v>44207</v>
      </c>
      <c r="B23" s="12" t="str">
        <f>VLOOKUP(WEEKDAY(A23,1),גיליון1!$A$3:$B$9,2,0)</f>
        <v>Monday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</row>
    <row r="24" spans="1:12" ht="12.75">
      <c r="A24" s="13">
        <f t="shared" si="3"/>
        <v>44208</v>
      </c>
      <c r="B24" s="12" t="str">
        <f>VLOOKUP(WEEKDAY(A24,1),גיליון1!$A$3:$B$9,2,0)</f>
        <v>Tuesday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</row>
    <row r="25" spans="1:14" ht="12.75">
      <c r="A25" s="13">
        <f t="shared" si="3"/>
        <v>44209</v>
      </c>
      <c r="B25" s="12" t="str">
        <f>VLOOKUP(WEEKDAY(A25,1),גיליון1!$A$3:$B$9,2,0)</f>
        <v>Wednesday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3">
        <f t="shared" si="3"/>
        <v>44210</v>
      </c>
      <c r="B26" s="12" t="str">
        <f>VLOOKUP(WEEKDAY(A26,1),גיליון1!$A$3:$B$9,2,0)</f>
        <v>Thursday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08">
        <f t="shared" si="3"/>
        <v>44211</v>
      </c>
      <c r="B27" s="109" t="str">
        <f>VLOOKUP(WEEKDAY(A27,1),גיליון1!$A$3:$B$9,2,0)</f>
        <v>Friday</v>
      </c>
      <c r="C27" s="51"/>
      <c r="D27" s="52"/>
      <c r="E27" s="53"/>
      <c r="F27" s="54"/>
      <c r="G27" s="110">
        <f t="shared" si="2"/>
        <v>0</v>
      </c>
      <c r="H27" s="55"/>
      <c r="I27" s="111">
        <f t="shared" si="0"/>
        <v>0</v>
      </c>
      <c r="J27" s="56"/>
      <c r="K27" s="112">
        <f t="shared" si="1"/>
        <v>0</v>
      </c>
      <c r="L27" s="113"/>
      <c r="N27" s="81"/>
    </row>
    <row r="28" spans="1:14" ht="12.75">
      <c r="A28" s="108">
        <f t="shared" si="3"/>
        <v>44212</v>
      </c>
      <c r="B28" s="109" t="str">
        <f>VLOOKUP(WEEKDAY(A28,1),גיליון1!$A$3:$B$9,2,0)</f>
        <v>Saturday</v>
      </c>
      <c r="C28" s="51"/>
      <c r="D28" s="52"/>
      <c r="E28" s="53"/>
      <c r="F28" s="54"/>
      <c r="G28" s="110">
        <f t="shared" si="2"/>
        <v>0</v>
      </c>
      <c r="H28" s="55"/>
      <c r="I28" s="111">
        <f t="shared" si="0"/>
        <v>0</v>
      </c>
      <c r="J28" s="56"/>
      <c r="K28" s="112">
        <f t="shared" si="1"/>
        <v>0</v>
      </c>
      <c r="L28" s="113"/>
      <c r="N28" s="81"/>
    </row>
    <row r="29" spans="1:12" ht="12" customHeight="1">
      <c r="A29" s="13">
        <f t="shared" si="3"/>
        <v>44213</v>
      </c>
      <c r="B29" s="12" t="str">
        <f>VLOOKUP(WEEKDAY(A29,1),גיליון1!$A$3:$B$9,2,0)</f>
        <v>Sunday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 t="s">
        <v>69</v>
      </c>
    </row>
    <row r="30" spans="1:12" ht="12" customHeight="1">
      <c r="A30" s="13">
        <f t="shared" si="3"/>
        <v>44214</v>
      </c>
      <c r="B30" s="12" t="str">
        <f>VLOOKUP(WEEKDAY(A30,1),גיליון1!$A$3:$B$9,2,0)</f>
        <v>Monday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</row>
    <row r="31" spans="1:12" ht="12.75">
      <c r="A31" s="13">
        <f t="shared" si="3"/>
        <v>44215</v>
      </c>
      <c r="B31" s="12" t="str">
        <f>VLOOKUP(WEEKDAY(A31,1),גיליון1!$A$3:$B$9,2,0)</f>
        <v>Tuesday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</row>
    <row r="32" spans="1:14" ht="12.75">
      <c r="A32" s="13">
        <f t="shared" si="3"/>
        <v>44216</v>
      </c>
      <c r="B32" s="12" t="str">
        <f>VLOOKUP(WEEKDAY(A32,1),גיליון1!$A$3:$B$9,2,0)</f>
        <v>Wednesday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3">
        <f t="shared" si="3"/>
        <v>44217</v>
      </c>
      <c r="B33" s="12" t="str">
        <f>VLOOKUP(WEEKDAY(A33,1),גיליון1!$A$3:$B$9,2,0)</f>
        <v>Thursday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4" ht="12.75">
      <c r="A34" s="108">
        <f t="shared" si="3"/>
        <v>44218</v>
      </c>
      <c r="B34" s="109" t="str">
        <f>VLOOKUP(WEEKDAY(A34,1),גיליון1!$A$3:$B$9,2,0)</f>
        <v>Friday</v>
      </c>
      <c r="C34" s="51"/>
      <c r="D34" s="52"/>
      <c r="E34" s="53"/>
      <c r="F34" s="54"/>
      <c r="G34" s="110">
        <f t="shared" si="2"/>
        <v>0</v>
      </c>
      <c r="H34" s="55"/>
      <c r="I34" s="111">
        <f t="shared" si="0"/>
        <v>0</v>
      </c>
      <c r="J34" s="56"/>
      <c r="K34" s="112">
        <f t="shared" si="1"/>
        <v>0</v>
      </c>
      <c r="L34" s="113"/>
      <c r="N34" s="81"/>
    </row>
    <row r="35" spans="1:14" ht="12.75">
      <c r="A35" s="108">
        <f t="shared" si="3"/>
        <v>44219</v>
      </c>
      <c r="B35" s="109" t="str">
        <f>VLOOKUP(WEEKDAY(A35,1),גיליון1!$A$3:$B$9,2,0)</f>
        <v>Saturday</v>
      </c>
      <c r="C35" s="51"/>
      <c r="D35" s="52"/>
      <c r="E35" s="53"/>
      <c r="F35" s="54"/>
      <c r="G35" s="110">
        <f t="shared" si="2"/>
        <v>0</v>
      </c>
      <c r="H35" s="55"/>
      <c r="I35" s="111">
        <f t="shared" si="0"/>
        <v>0</v>
      </c>
      <c r="J35" s="56"/>
      <c r="K35" s="112">
        <f t="shared" si="1"/>
        <v>0</v>
      </c>
      <c r="L35" s="113"/>
      <c r="N35" s="81"/>
    </row>
    <row r="36" spans="1:12" ht="12" customHeight="1">
      <c r="A36" s="13">
        <f t="shared" si="3"/>
        <v>44220</v>
      </c>
      <c r="B36" s="12" t="str">
        <f>VLOOKUP(WEEKDAY(A36,1),גיליון1!$A$3:$B$9,2,0)</f>
        <v>Sunday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</row>
    <row r="37" spans="1:12" ht="12" customHeight="1">
      <c r="A37" s="13">
        <f t="shared" si="3"/>
        <v>44221</v>
      </c>
      <c r="B37" s="12" t="str">
        <f>VLOOKUP(WEEKDAY(A37,1),גיליון1!$A$3:$B$9,2,0)</f>
        <v>Monday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/>
    </row>
    <row r="38" spans="1:12" ht="12.75">
      <c r="A38" s="13">
        <f t="shared" si="3"/>
        <v>44222</v>
      </c>
      <c r="B38" s="12" t="str">
        <f>VLOOKUP(WEEKDAY(A38,1),גיליון1!$A$3:$B$9,2,0)</f>
        <v>Tuesday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</row>
    <row r="39" spans="1:14" ht="12.75">
      <c r="A39" s="13">
        <f t="shared" si="3"/>
        <v>44223</v>
      </c>
      <c r="B39" s="12" t="str">
        <f>VLOOKUP(WEEKDAY(A39,1),גיליון1!$A$3:$B$9,2,0)</f>
        <v>Wednesday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4" ht="12.75">
      <c r="A40" s="13">
        <f t="shared" si="3"/>
        <v>44224</v>
      </c>
      <c r="B40" s="12" t="str">
        <f>VLOOKUP(WEEKDAY(A40,1),גיליון1!$A$3:$B$9,2,0)</f>
        <v>Thursday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  <c r="N40" s="81"/>
    </row>
    <row r="41" spans="1:14" ht="12.75">
      <c r="A41" s="108">
        <f t="shared" si="3"/>
        <v>44225</v>
      </c>
      <c r="B41" s="109" t="str">
        <f>VLOOKUP(WEEKDAY(A41,1),גיליון1!$A$3:$B$9,2,0)</f>
        <v>Friday</v>
      </c>
      <c r="C41" s="51"/>
      <c r="D41" s="52"/>
      <c r="E41" s="53"/>
      <c r="F41" s="54"/>
      <c r="G41" s="110">
        <f t="shared" si="2"/>
        <v>0</v>
      </c>
      <c r="H41" s="55"/>
      <c r="I41" s="111">
        <f t="shared" si="0"/>
        <v>0</v>
      </c>
      <c r="J41" s="56"/>
      <c r="K41" s="112">
        <f t="shared" si="1"/>
        <v>0</v>
      </c>
      <c r="L41" s="113"/>
      <c r="N41" s="81"/>
    </row>
    <row r="42" spans="1:14" ht="12.75">
      <c r="A42" s="108">
        <f t="shared" si="3"/>
        <v>44226</v>
      </c>
      <c r="B42" s="109" t="str">
        <f>VLOOKUP(WEEKDAY(A42,1),גיליון1!$A$3:$B$9,2,0)</f>
        <v>Saturday</v>
      </c>
      <c r="C42" s="51"/>
      <c r="D42" s="52"/>
      <c r="E42" s="53"/>
      <c r="F42" s="54"/>
      <c r="G42" s="110">
        <f t="shared" si="2"/>
        <v>0</v>
      </c>
      <c r="H42" s="55"/>
      <c r="I42" s="111">
        <f t="shared" si="0"/>
        <v>0</v>
      </c>
      <c r="J42" s="56"/>
      <c r="K42" s="112">
        <f t="shared" si="1"/>
        <v>0</v>
      </c>
      <c r="L42" s="113"/>
      <c r="N42" s="81"/>
    </row>
    <row r="43" spans="1:12" ht="12" customHeight="1" thickBot="1">
      <c r="A43" s="13">
        <f t="shared" si="3"/>
        <v>44227</v>
      </c>
      <c r="B43" s="12" t="str">
        <f>VLOOKUP(WEEKDAY(A43,1),גיליון1!$A$3:$B$9,2,0)</f>
        <v>Sunday</v>
      </c>
      <c r="C43" s="51"/>
      <c r="D43" s="52"/>
      <c r="E43" s="53"/>
      <c r="F43" s="54"/>
      <c r="G43" s="72">
        <f t="shared" si="2"/>
        <v>0</v>
      </c>
      <c r="H43" s="55"/>
      <c r="I43" s="4">
        <f t="shared" si="0"/>
        <v>0</v>
      </c>
      <c r="J43" s="56"/>
      <c r="K43" s="6">
        <f t="shared" si="1"/>
        <v>0</v>
      </c>
      <c r="L43" s="92"/>
    </row>
    <row r="44" spans="1:12" ht="13.5" thickBot="1">
      <c r="A44" s="153" t="s">
        <v>11</v>
      </c>
      <c r="B44" s="154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1" t="s">
        <v>30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2" ht="42" customHeight="1">
      <c r="A46" s="150" t="s">
        <v>23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2"/>
      <c r="D49" s="152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1" t="s">
        <v>50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ht="12.75">
      <c r="A54" s="42"/>
      <c r="B54" s="45" t="s">
        <v>12</v>
      </c>
      <c r="C54" s="149"/>
      <c r="D54" s="149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9"/>
      <c r="D56" s="149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2">
      <selection activeCell="L38" sqref="L38"/>
    </sheetView>
  </sheetViews>
  <sheetFormatPr defaultColWidth="9.28125" defaultRowHeight="12.75"/>
  <cols>
    <col min="1" max="1" width="13.00390625" style="14" customWidth="1"/>
    <col min="2" max="2" width="17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1.7109375" style="14" customWidth="1"/>
    <col min="10" max="10" width="11.57421875" style="14" customWidth="1"/>
    <col min="11" max="11" width="7.28125" style="14" customWidth="1"/>
    <col min="12" max="16384" width="9.28125" style="14" customWidth="1"/>
  </cols>
  <sheetData>
    <row r="1" spans="1:12" ht="18.75" customHeight="1">
      <c r="A1" s="155" t="s">
        <v>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7.25">
      <c r="A2" s="15"/>
      <c r="B2" s="16" t="s">
        <v>0</v>
      </c>
      <c r="C2" s="17"/>
      <c r="D2" s="104">
        <f>+A13</f>
        <v>44228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1" t="str">
        <f>'total year'!C4:E4</f>
        <v>TAU</v>
      </c>
      <c r="D4" s="141"/>
      <c r="E4" s="23"/>
      <c r="F4" s="16" t="s">
        <v>38</v>
      </c>
      <c r="G4" s="19"/>
      <c r="H4" s="22"/>
      <c r="I4" s="141" t="str">
        <f>IF('total year'!I4:K4=0," ",'total year'!I4:K4)</f>
        <v> </v>
      </c>
      <c r="J4" s="141"/>
      <c r="K4" s="20"/>
      <c r="L4" s="17"/>
      <c r="M4" s="84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7.25">
      <c r="A6" s="21"/>
      <c r="B6" s="16" t="s">
        <v>1</v>
      </c>
      <c r="C6" s="156" t="str">
        <f>IF('total year'!C6:E6=0," ",'total year'!C6:E6)</f>
        <v> </v>
      </c>
      <c r="D6" s="156"/>
      <c r="E6" s="22"/>
      <c r="F6" s="16" t="s">
        <v>37</v>
      </c>
      <c r="G6" s="19"/>
      <c r="H6" s="26"/>
      <c r="I6" s="141" t="str">
        <f>IF('total year'!I6:K6=0," ",'total year'!I6:K6)</f>
        <v> </v>
      </c>
      <c r="J6" s="141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4" t="s">
        <v>2</v>
      </c>
      <c r="D8" s="125"/>
      <c r="E8" s="126"/>
      <c r="F8" s="127"/>
      <c r="G8" s="127"/>
      <c r="H8" s="137" t="s">
        <v>33</v>
      </c>
      <c r="I8" s="130" t="s">
        <v>35</v>
      </c>
      <c r="J8" s="128" t="s">
        <v>28</v>
      </c>
      <c r="K8" s="142" t="s">
        <v>34</v>
      </c>
      <c r="L8" s="142" t="s">
        <v>18</v>
      </c>
    </row>
    <row r="9" spans="1:12" ht="12.75" customHeight="1">
      <c r="A9" s="31"/>
      <c r="B9" s="32"/>
      <c r="C9" s="74"/>
      <c r="D9" s="71"/>
      <c r="E9" s="71"/>
      <c r="F9" s="71"/>
      <c r="G9" s="133" t="s">
        <v>21</v>
      </c>
      <c r="H9" s="138"/>
      <c r="I9" s="131"/>
      <c r="J9" s="129"/>
      <c r="K9" s="143"/>
      <c r="L9" s="143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4"/>
      <c r="H10" s="138"/>
      <c r="I10" s="131"/>
      <c r="J10" s="145" t="s">
        <v>48</v>
      </c>
      <c r="K10" s="143"/>
      <c r="L10" s="143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4"/>
      <c r="H11" s="138"/>
      <c r="I11" s="131"/>
      <c r="J11" s="146"/>
      <c r="K11" s="143"/>
      <c r="L11" s="143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5"/>
      <c r="H12" s="139"/>
      <c r="I12" s="132"/>
      <c r="J12" s="147"/>
      <c r="K12" s="144"/>
      <c r="L12" s="144"/>
      <c r="M12" s="85" t="s">
        <v>42</v>
      </c>
    </row>
    <row r="13" spans="1:14" ht="12.75">
      <c r="A13" s="13">
        <v>44228</v>
      </c>
      <c r="B13" s="12" t="str">
        <f>VLOOKUP(WEEKDAY(A13,1),גיליון1!$A$3:$B$9,2,0)</f>
        <v>Monday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0">+H13+G13</f>
        <v>0</v>
      </c>
      <c r="J13" s="56"/>
      <c r="K13" s="6">
        <f aca="true" t="shared" si="1" ref="K13:K40">+J13+I13</f>
        <v>0</v>
      </c>
      <c r="L13" s="92"/>
      <c r="N13" s="81"/>
    </row>
    <row r="14" spans="1:14" ht="12.75">
      <c r="A14" s="13">
        <f>+A13+1</f>
        <v>44229</v>
      </c>
      <c r="B14" s="12" t="str">
        <f>VLOOKUP(WEEKDAY(A14,1),גיליון1!$A$3:$B$9,2,0)</f>
        <v>Tuesday</v>
      </c>
      <c r="C14" s="51"/>
      <c r="D14" s="52"/>
      <c r="E14" s="53"/>
      <c r="F14" s="54"/>
      <c r="G14" s="72">
        <f aca="true" t="shared" si="2" ref="G14:G40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3">
        <f aca="true" t="shared" si="3" ref="A15:A40">+A14+1</f>
        <v>44230</v>
      </c>
      <c r="B15" s="12" t="str">
        <f>VLOOKUP(WEEKDAY(A15,1),גיליון1!$A$3:$B$9,2,0)</f>
        <v>Wednesday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3">
        <f t="shared" si="3"/>
        <v>44231</v>
      </c>
      <c r="B16" s="12" t="str">
        <f>VLOOKUP(WEEKDAY(A16,1),גיליון1!$A$3:$B$9,2,0)</f>
        <v>Thursday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08">
        <f t="shared" si="3"/>
        <v>44232</v>
      </c>
      <c r="B17" s="109" t="str">
        <f>VLOOKUP(WEEKDAY(A17,1),גיליון1!$A$3:$B$9,2,0)</f>
        <v>Friday</v>
      </c>
      <c r="C17" s="51"/>
      <c r="D17" s="52"/>
      <c r="E17" s="53"/>
      <c r="F17" s="54"/>
      <c r="G17" s="110">
        <f t="shared" si="2"/>
        <v>0</v>
      </c>
      <c r="H17" s="55"/>
      <c r="I17" s="111">
        <f t="shared" si="0"/>
        <v>0</v>
      </c>
      <c r="J17" s="56"/>
      <c r="K17" s="112">
        <f t="shared" si="1"/>
        <v>0</v>
      </c>
      <c r="L17" s="113"/>
      <c r="N17" s="81"/>
    </row>
    <row r="18" spans="1:14" ht="12.75">
      <c r="A18" s="108">
        <f t="shared" si="3"/>
        <v>44233</v>
      </c>
      <c r="B18" s="109" t="str">
        <f>VLOOKUP(WEEKDAY(A18,1),גיליון1!$A$3:$B$9,2,0)</f>
        <v>Saturday</v>
      </c>
      <c r="C18" s="51"/>
      <c r="D18" s="52"/>
      <c r="E18" s="53"/>
      <c r="F18" s="54"/>
      <c r="G18" s="110">
        <f t="shared" si="2"/>
        <v>0</v>
      </c>
      <c r="H18" s="55"/>
      <c r="I18" s="111">
        <f t="shared" si="0"/>
        <v>0</v>
      </c>
      <c r="J18" s="56"/>
      <c r="K18" s="112">
        <f t="shared" si="1"/>
        <v>0</v>
      </c>
      <c r="L18" s="113"/>
      <c r="N18" s="81"/>
    </row>
    <row r="19" spans="1:12" ht="12" customHeight="1">
      <c r="A19" s="13">
        <f t="shared" si="3"/>
        <v>44234</v>
      </c>
      <c r="B19" s="12" t="str">
        <f>VLOOKUP(WEEKDAY(A19,1),גיליון1!$A$3:$B$9,2,0)</f>
        <v>Sunday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</row>
    <row r="20" spans="1:12" ht="12" customHeight="1">
      <c r="A20" s="13">
        <f t="shared" si="3"/>
        <v>44235</v>
      </c>
      <c r="B20" s="12" t="str">
        <f>VLOOKUP(WEEKDAY(A20,1),גיליון1!$A$3:$B$9,2,0)</f>
        <v>Monday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</row>
    <row r="21" spans="1:12" ht="12.75">
      <c r="A21" s="13">
        <f t="shared" si="3"/>
        <v>44236</v>
      </c>
      <c r="B21" s="12" t="str">
        <f>VLOOKUP(WEEKDAY(A21,1),גיליון1!$A$3:$B$9,2,0)</f>
        <v>Tuesday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</row>
    <row r="22" spans="1:14" ht="12.75">
      <c r="A22" s="13">
        <f t="shared" si="3"/>
        <v>44237</v>
      </c>
      <c r="B22" s="12" t="str">
        <f>VLOOKUP(WEEKDAY(A22,1),גיליון1!$A$3:$B$9,2,0)</f>
        <v>Wednesday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  <c r="N22" s="81"/>
    </row>
    <row r="23" spans="1:14" ht="12.75">
      <c r="A23" s="13">
        <f t="shared" si="3"/>
        <v>44238</v>
      </c>
      <c r="B23" s="12" t="str">
        <f>VLOOKUP(WEEKDAY(A23,1),גיליון1!$A$3:$B$9,2,0)</f>
        <v>Thursday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08">
        <f t="shared" si="3"/>
        <v>44239</v>
      </c>
      <c r="B24" s="109" t="str">
        <f>VLOOKUP(WEEKDAY(A24,1),גיליון1!$A$3:$B$9,2,0)</f>
        <v>Friday</v>
      </c>
      <c r="C24" s="51"/>
      <c r="D24" s="52"/>
      <c r="E24" s="53"/>
      <c r="F24" s="54"/>
      <c r="G24" s="110">
        <f t="shared" si="2"/>
        <v>0</v>
      </c>
      <c r="H24" s="55"/>
      <c r="I24" s="111">
        <f t="shared" si="0"/>
        <v>0</v>
      </c>
      <c r="J24" s="56"/>
      <c r="K24" s="112">
        <f t="shared" si="1"/>
        <v>0</v>
      </c>
      <c r="L24" s="113"/>
      <c r="N24" s="81"/>
    </row>
    <row r="25" spans="1:14" ht="12.75">
      <c r="A25" s="108">
        <f t="shared" si="3"/>
        <v>44240</v>
      </c>
      <c r="B25" s="109" t="str">
        <f>VLOOKUP(WEEKDAY(A25,1),גיליון1!$A$3:$B$9,2,0)</f>
        <v>Saturday</v>
      </c>
      <c r="C25" s="51"/>
      <c r="D25" s="52"/>
      <c r="E25" s="53"/>
      <c r="F25" s="54"/>
      <c r="G25" s="110">
        <f t="shared" si="2"/>
        <v>0</v>
      </c>
      <c r="H25" s="55"/>
      <c r="I25" s="111">
        <f t="shared" si="0"/>
        <v>0</v>
      </c>
      <c r="J25" s="56"/>
      <c r="K25" s="112">
        <f t="shared" si="1"/>
        <v>0</v>
      </c>
      <c r="L25" s="113"/>
      <c r="N25" s="81"/>
    </row>
    <row r="26" spans="1:12" ht="12" customHeight="1">
      <c r="A26" s="13">
        <f t="shared" si="3"/>
        <v>44241</v>
      </c>
      <c r="B26" s="12" t="str">
        <f>VLOOKUP(WEEKDAY(A26,1),גיליון1!$A$3:$B$9,2,0)</f>
        <v>Sunday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</row>
    <row r="27" spans="1:12" ht="12" customHeight="1">
      <c r="A27" s="13">
        <f t="shared" si="3"/>
        <v>44242</v>
      </c>
      <c r="B27" s="12" t="str">
        <f>VLOOKUP(WEEKDAY(A27,1),גיליון1!$A$3:$B$9,2,0)</f>
        <v>Monday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</row>
    <row r="28" spans="1:12" ht="12.75">
      <c r="A28" s="13">
        <f t="shared" si="3"/>
        <v>44243</v>
      </c>
      <c r="B28" s="12" t="str">
        <f>VLOOKUP(WEEKDAY(A28,1),גיליון1!$A$3:$B$9,2,0)</f>
        <v>Tuesday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</row>
    <row r="29" spans="1:14" ht="12.75">
      <c r="A29" s="13">
        <f t="shared" si="3"/>
        <v>44244</v>
      </c>
      <c r="B29" s="12" t="str">
        <f>VLOOKUP(WEEKDAY(A29,1),גיליון1!$A$3:$B$9,2,0)</f>
        <v>Wednesday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  <c r="N29" s="81"/>
    </row>
    <row r="30" spans="1:14" ht="12.75">
      <c r="A30" s="13">
        <f t="shared" si="3"/>
        <v>44245</v>
      </c>
      <c r="B30" s="12" t="str">
        <f>VLOOKUP(WEEKDAY(A30,1),גיליון1!$A$3:$B$9,2,0)</f>
        <v>Thursday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08">
        <f t="shared" si="3"/>
        <v>44246</v>
      </c>
      <c r="B31" s="109" t="str">
        <f>VLOOKUP(WEEKDAY(A31,1),גיליון1!$A$3:$B$9,2,0)</f>
        <v>Friday</v>
      </c>
      <c r="C31" s="51"/>
      <c r="D31" s="52"/>
      <c r="E31" s="53"/>
      <c r="F31" s="54"/>
      <c r="G31" s="110">
        <f t="shared" si="2"/>
        <v>0</v>
      </c>
      <c r="H31" s="55"/>
      <c r="I31" s="111">
        <f t="shared" si="0"/>
        <v>0</v>
      </c>
      <c r="J31" s="56"/>
      <c r="K31" s="112">
        <f t="shared" si="1"/>
        <v>0</v>
      </c>
      <c r="L31" s="113"/>
      <c r="N31" s="81"/>
    </row>
    <row r="32" spans="1:14" ht="12.75">
      <c r="A32" s="108">
        <f t="shared" si="3"/>
        <v>44247</v>
      </c>
      <c r="B32" s="109" t="str">
        <f>VLOOKUP(WEEKDAY(A32,1),גיליון1!$A$3:$B$9,2,0)</f>
        <v>Saturday</v>
      </c>
      <c r="C32" s="51"/>
      <c r="D32" s="52"/>
      <c r="E32" s="53"/>
      <c r="F32" s="54"/>
      <c r="G32" s="110">
        <f t="shared" si="2"/>
        <v>0</v>
      </c>
      <c r="H32" s="55"/>
      <c r="I32" s="111">
        <f t="shared" si="0"/>
        <v>0</v>
      </c>
      <c r="J32" s="56"/>
      <c r="K32" s="112">
        <f t="shared" si="1"/>
        <v>0</v>
      </c>
      <c r="L32" s="113"/>
      <c r="N32" s="81"/>
    </row>
    <row r="33" spans="1:12" ht="12" customHeight="1">
      <c r="A33" s="13">
        <f t="shared" si="3"/>
        <v>44248</v>
      </c>
      <c r="B33" s="12" t="str">
        <f>VLOOKUP(WEEKDAY(A33,1),גיליון1!$A$3:$B$9,2,0)</f>
        <v>Sunday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</row>
    <row r="34" spans="1:12" ht="12" customHeight="1">
      <c r="A34" s="13">
        <f>+A33+1</f>
        <v>44249</v>
      </c>
      <c r="B34" s="12" t="str">
        <f>VLOOKUP(WEEKDAY(A34,1),גיליון1!$A$3:$B$9,2,0)</f>
        <v>Monday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</row>
    <row r="35" spans="1:12" ht="12.75">
      <c r="A35" s="13">
        <f t="shared" si="3"/>
        <v>44250</v>
      </c>
      <c r="B35" s="12" t="str">
        <f>VLOOKUP(WEEKDAY(A35,1),גיליון1!$A$3:$B$9,2,0)</f>
        <v>Tuesday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</row>
    <row r="36" spans="1:14" ht="12.75">
      <c r="A36" s="13">
        <f t="shared" si="3"/>
        <v>44251</v>
      </c>
      <c r="B36" s="12" t="str">
        <f>VLOOKUP(WEEKDAY(A36,1),גיליון1!$A$3:$B$9,2,0)</f>
        <v>Wednesday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  <c r="N36" s="81"/>
    </row>
    <row r="37" spans="1:14" ht="12.75">
      <c r="A37" s="13">
        <f t="shared" si="3"/>
        <v>44252</v>
      </c>
      <c r="B37" s="12" t="str">
        <f>VLOOKUP(WEEKDAY(A37,1),גיליון1!$A$3:$B$9,2,0)</f>
        <v>Thursday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/>
      <c r="N37" s="81"/>
    </row>
    <row r="38" spans="1:14" ht="12.75">
      <c r="A38" s="108">
        <f t="shared" si="3"/>
        <v>44253</v>
      </c>
      <c r="B38" s="109" t="str">
        <f>VLOOKUP(WEEKDAY(A38,1),גיליון1!$A$3:$B$9,2,0)</f>
        <v>Friday</v>
      </c>
      <c r="C38" s="51"/>
      <c r="D38" s="52"/>
      <c r="E38" s="53"/>
      <c r="F38" s="54"/>
      <c r="G38" s="110">
        <f t="shared" si="2"/>
        <v>0</v>
      </c>
      <c r="H38" s="55"/>
      <c r="I38" s="111">
        <f t="shared" si="0"/>
        <v>0</v>
      </c>
      <c r="J38" s="56"/>
      <c r="K38" s="112">
        <f t="shared" si="1"/>
        <v>0</v>
      </c>
      <c r="L38" s="113" t="s">
        <v>58</v>
      </c>
      <c r="N38" s="81"/>
    </row>
    <row r="39" spans="1:14" ht="12.75">
      <c r="A39" s="108">
        <f t="shared" si="3"/>
        <v>44254</v>
      </c>
      <c r="B39" s="109" t="str">
        <f>VLOOKUP(WEEKDAY(A39,1),גיליון1!$A$3:$B$9,2,0)</f>
        <v>Saturday</v>
      </c>
      <c r="C39" s="51"/>
      <c r="D39" s="52"/>
      <c r="E39" s="53"/>
      <c r="F39" s="54"/>
      <c r="G39" s="110">
        <f t="shared" si="2"/>
        <v>0</v>
      </c>
      <c r="H39" s="55"/>
      <c r="I39" s="111">
        <f t="shared" si="0"/>
        <v>0</v>
      </c>
      <c r="J39" s="56"/>
      <c r="K39" s="112">
        <f t="shared" si="1"/>
        <v>0</v>
      </c>
      <c r="L39" s="113"/>
      <c r="N39" s="81"/>
    </row>
    <row r="40" spans="1:12" ht="12" customHeight="1">
      <c r="A40" s="13">
        <f t="shared" si="3"/>
        <v>44255</v>
      </c>
      <c r="B40" s="12" t="str">
        <f>VLOOKUP(WEEKDAY(A40,1),גיליון1!$A$3:$B$9,2,0)</f>
        <v>Sunday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</row>
    <row r="41" spans="1:12" ht="12" customHeight="1">
      <c r="A41" s="13"/>
      <c r="B41" s="12"/>
      <c r="C41" s="115"/>
      <c r="D41" s="116"/>
      <c r="E41" s="117"/>
      <c r="F41" s="118"/>
      <c r="G41" s="72"/>
      <c r="H41" s="119"/>
      <c r="I41" s="4"/>
      <c r="J41" s="120"/>
      <c r="K41" s="6"/>
      <c r="L41" s="121"/>
    </row>
    <row r="42" spans="1:14" ht="12.75">
      <c r="A42" s="13"/>
      <c r="B42" s="12"/>
      <c r="C42" s="115"/>
      <c r="D42" s="116"/>
      <c r="E42" s="117"/>
      <c r="F42" s="118"/>
      <c r="G42" s="72"/>
      <c r="H42" s="119"/>
      <c r="I42" s="4"/>
      <c r="J42" s="120"/>
      <c r="K42" s="6"/>
      <c r="L42" s="92"/>
      <c r="N42" s="81"/>
    </row>
    <row r="43" spans="1:14" ht="13.5" thickBot="1">
      <c r="A43" s="13"/>
      <c r="B43" s="12"/>
      <c r="C43" s="115"/>
      <c r="D43" s="116"/>
      <c r="E43" s="117"/>
      <c r="F43" s="118"/>
      <c r="G43" s="72"/>
      <c r="H43" s="119"/>
      <c r="I43" s="4"/>
      <c r="J43" s="120"/>
      <c r="K43" s="6"/>
      <c r="L43" s="92"/>
      <c r="N43" s="81"/>
    </row>
    <row r="44" spans="1:12" ht="13.5" thickBot="1">
      <c r="A44" s="153" t="s">
        <v>11</v>
      </c>
      <c r="B44" s="154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1" t="s">
        <v>30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2" ht="42" customHeight="1">
      <c r="A46" s="150" t="s">
        <v>23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2"/>
      <c r="D49" s="152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1" t="s">
        <v>50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ht="12.75">
      <c r="A54" s="42"/>
      <c r="B54" s="45" t="s">
        <v>12</v>
      </c>
      <c r="C54" s="149"/>
      <c r="D54" s="149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9"/>
      <c r="D56" s="149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2">
      <selection activeCell="L43" sqref="L43"/>
    </sheetView>
  </sheetViews>
  <sheetFormatPr defaultColWidth="9.28125" defaultRowHeight="12.75"/>
  <cols>
    <col min="1" max="1" width="13.00390625" style="14" customWidth="1"/>
    <col min="2" max="2" width="17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1.7109375" style="14" customWidth="1"/>
    <col min="10" max="10" width="11.57421875" style="14" customWidth="1"/>
    <col min="11" max="11" width="7.28125" style="14" customWidth="1"/>
    <col min="12" max="12" width="10.8515625" style="14" customWidth="1"/>
    <col min="13" max="16384" width="9.28125" style="14" customWidth="1"/>
  </cols>
  <sheetData>
    <row r="1" spans="1:12" ht="18.75" customHeight="1">
      <c r="A1" s="155" t="s">
        <v>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7.25">
      <c r="A2" s="15"/>
      <c r="B2" s="16" t="s">
        <v>0</v>
      </c>
      <c r="C2" s="17"/>
      <c r="D2" s="104">
        <f>+A13</f>
        <v>44256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1" t="str">
        <f>'total year'!C4:E4</f>
        <v>TAU</v>
      </c>
      <c r="D4" s="141"/>
      <c r="E4" s="23"/>
      <c r="F4" s="16" t="s">
        <v>38</v>
      </c>
      <c r="G4" s="19"/>
      <c r="H4" s="22"/>
      <c r="I4" s="141" t="str">
        <f>IF('total year'!I4:K4=0," ",'total year'!I4:K4)</f>
        <v> </v>
      </c>
      <c r="J4" s="141"/>
      <c r="K4" s="20"/>
      <c r="L4" s="17"/>
      <c r="M4" s="84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7.25">
      <c r="A6" s="21"/>
      <c r="B6" s="16" t="s">
        <v>1</v>
      </c>
      <c r="C6" s="156" t="str">
        <f>IF('total year'!C6:E6=0," ",'total year'!C6:E6)</f>
        <v> </v>
      </c>
      <c r="D6" s="156"/>
      <c r="E6" s="22"/>
      <c r="F6" s="16" t="s">
        <v>37</v>
      </c>
      <c r="G6" s="19"/>
      <c r="H6" s="26"/>
      <c r="I6" s="141" t="str">
        <f>IF('total year'!I6:K6=0," ",'total year'!I6:K6)</f>
        <v> </v>
      </c>
      <c r="J6" s="141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4" t="s">
        <v>2</v>
      </c>
      <c r="D8" s="125"/>
      <c r="E8" s="126"/>
      <c r="F8" s="127"/>
      <c r="G8" s="127"/>
      <c r="H8" s="137" t="s">
        <v>33</v>
      </c>
      <c r="I8" s="130" t="s">
        <v>35</v>
      </c>
      <c r="J8" s="128" t="s">
        <v>28</v>
      </c>
      <c r="K8" s="142" t="s">
        <v>34</v>
      </c>
      <c r="L8" s="142" t="s">
        <v>18</v>
      </c>
    </row>
    <row r="9" spans="1:12" ht="12.75" customHeight="1">
      <c r="A9" s="31"/>
      <c r="B9" s="32"/>
      <c r="C9" s="74"/>
      <c r="D9" s="71"/>
      <c r="E9" s="71"/>
      <c r="F9" s="71"/>
      <c r="G9" s="133" t="s">
        <v>21</v>
      </c>
      <c r="H9" s="138"/>
      <c r="I9" s="131"/>
      <c r="J9" s="129"/>
      <c r="K9" s="143"/>
      <c r="L9" s="143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4"/>
      <c r="H10" s="138"/>
      <c r="I10" s="131"/>
      <c r="J10" s="145" t="s">
        <v>48</v>
      </c>
      <c r="K10" s="143"/>
      <c r="L10" s="143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4"/>
      <c r="H11" s="138"/>
      <c r="I11" s="131"/>
      <c r="J11" s="146"/>
      <c r="K11" s="143"/>
      <c r="L11" s="143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5"/>
      <c r="H12" s="139"/>
      <c r="I12" s="132"/>
      <c r="J12" s="147"/>
      <c r="K12" s="144"/>
      <c r="L12" s="144"/>
      <c r="M12" s="85" t="s">
        <v>42</v>
      </c>
    </row>
    <row r="13" spans="1:14" ht="12.75">
      <c r="A13" s="13">
        <v>44256</v>
      </c>
      <c r="B13" s="12" t="str">
        <f>VLOOKUP(WEEKDAY(A13,1),גיליון1!$A$3:$B$9,2,0)</f>
        <v>Monday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3">+H13+G13</f>
        <v>0</v>
      </c>
      <c r="J13" s="56"/>
      <c r="K13" s="6">
        <f aca="true" t="shared" si="1" ref="K13:K43">+J13+I13</f>
        <v>0</v>
      </c>
      <c r="L13" s="92"/>
      <c r="N13" s="81"/>
    </row>
    <row r="14" spans="1:14" ht="12.75">
      <c r="A14" s="13">
        <f>+A13+1</f>
        <v>44257</v>
      </c>
      <c r="B14" s="12" t="str">
        <f>VLOOKUP(WEEKDAY(A14,1),גיליון1!$A$3:$B$9,2,0)</f>
        <v>Tuesday</v>
      </c>
      <c r="C14" s="51"/>
      <c r="D14" s="52"/>
      <c r="E14" s="53"/>
      <c r="F14" s="54"/>
      <c r="G14" s="72">
        <f aca="true" t="shared" si="2" ref="G14:G43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3">
        <f aca="true" t="shared" si="3" ref="A15:A43">+A14+1</f>
        <v>44258</v>
      </c>
      <c r="B15" s="12" t="str">
        <f>VLOOKUP(WEEKDAY(A15,1),גיליון1!$A$3:$B$9,2,0)</f>
        <v>Wednesday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 t="s">
        <v>70</v>
      </c>
      <c r="N15" s="81"/>
    </row>
    <row r="16" spans="1:14" ht="12.75">
      <c r="A16" s="13">
        <f t="shared" si="3"/>
        <v>44259</v>
      </c>
      <c r="B16" s="12" t="str">
        <f>VLOOKUP(WEEKDAY(A16,1),גיליון1!$A$3:$B$9,2,0)</f>
        <v>Thursday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08">
        <f t="shared" si="3"/>
        <v>44260</v>
      </c>
      <c r="B17" s="109" t="str">
        <f>VLOOKUP(WEEKDAY(A17,1),גיליון1!$A$3:$B$9,2,0)</f>
        <v>Friday</v>
      </c>
      <c r="C17" s="51"/>
      <c r="D17" s="52"/>
      <c r="E17" s="53"/>
      <c r="F17" s="54"/>
      <c r="G17" s="110">
        <f t="shared" si="2"/>
        <v>0</v>
      </c>
      <c r="H17" s="55"/>
      <c r="I17" s="111">
        <f t="shared" si="0"/>
        <v>0</v>
      </c>
      <c r="J17" s="56"/>
      <c r="K17" s="112">
        <f t="shared" si="1"/>
        <v>0</v>
      </c>
      <c r="L17" s="113"/>
      <c r="N17" s="81"/>
    </row>
    <row r="18" spans="1:14" ht="12.75">
      <c r="A18" s="108">
        <f t="shared" si="3"/>
        <v>44261</v>
      </c>
      <c r="B18" s="109" t="str">
        <f>VLOOKUP(WEEKDAY(A18,1),גיליון1!$A$3:$B$9,2,0)</f>
        <v>Saturday</v>
      </c>
      <c r="C18" s="51"/>
      <c r="D18" s="52"/>
      <c r="E18" s="53"/>
      <c r="F18" s="54"/>
      <c r="G18" s="110">
        <f t="shared" si="2"/>
        <v>0</v>
      </c>
      <c r="H18" s="55"/>
      <c r="I18" s="111">
        <f t="shared" si="0"/>
        <v>0</v>
      </c>
      <c r="J18" s="56"/>
      <c r="K18" s="112">
        <f t="shared" si="1"/>
        <v>0</v>
      </c>
      <c r="L18" s="113"/>
      <c r="N18" s="81"/>
    </row>
    <row r="19" spans="1:14" ht="12.75">
      <c r="A19" s="13">
        <f t="shared" si="3"/>
        <v>44262</v>
      </c>
      <c r="B19" s="12" t="str">
        <f>VLOOKUP(WEEKDAY(A19,1),גיליון1!$A$3:$B$9,2,0)</f>
        <v>Sunday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3">
        <f t="shared" si="3"/>
        <v>44263</v>
      </c>
      <c r="B20" s="12" t="str">
        <f>VLOOKUP(WEEKDAY(A20,1),גיליון1!$A$3:$B$9,2,0)</f>
        <v>Monday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  <c r="N20" s="81"/>
    </row>
    <row r="21" spans="1:14" ht="12.75">
      <c r="A21" s="13">
        <f t="shared" si="3"/>
        <v>44264</v>
      </c>
      <c r="B21" s="12" t="str">
        <f>VLOOKUP(WEEKDAY(A21,1),גיליון1!$A$3:$B$9,2,0)</f>
        <v>Tuesday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4" ht="12.75">
      <c r="A22" s="13">
        <f t="shared" si="3"/>
        <v>44265</v>
      </c>
      <c r="B22" s="12" t="str">
        <f>VLOOKUP(WEEKDAY(A22,1),גיליון1!$A$3:$B$9,2,0)</f>
        <v>Wednesday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  <c r="N22" s="81"/>
    </row>
    <row r="23" spans="1:14" ht="12.75">
      <c r="A23" s="13">
        <f t="shared" si="3"/>
        <v>44266</v>
      </c>
      <c r="B23" s="12" t="str">
        <f>VLOOKUP(WEEKDAY(A23,1),גיליון1!$A$3:$B$9,2,0)</f>
        <v>Thursday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08">
        <f t="shared" si="3"/>
        <v>44267</v>
      </c>
      <c r="B24" s="109" t="str">
        <f>VLOOKUP(WEEKDAY(A24,1),גיליון1!$A$3:$B$9,2,0)</f>
        <v>Friday</v>
      </c>
      <c r="C24" s="51"/>
      <c r="D24" s="52"/>
      <c r="E24" s="53"/>
      <c r="F24" s="54"/>
      <c r="G24" s="110">
        <f t="shared" si="2"/>
        <v>0</v>
      </c>
      <c r="H24" s="55"/>
      <c r="I24" s="111">
        <f t="shared" si="0"/>
        <v>0</v>
      </c>
      <c r="J24" s="56"/>
      <c r="K24" s="112">
        <f t="shared" si="1"/>
        <v>0</v>
      </c>
      <c r="L24" s="113"/>
      <c r="N24" s="81"/>
    </row>
    <row r="25" spans="1:14" ht="12.75">
      <c r="A25" s="108">
        <f t="shared" si="3"/>
        <v>44268</v>
      </c>
      <c r="B25" s="109" t="str">
        <f>VLOOKUP(WEEKDAY(A25,1),גיליון1!$A$3:$B$9,2,0)</f>
        <v>Saturday</v>
      </c>
      <c r="C25" s="51"/>
      <c r="D25" s="52"/>
      <c r="E25" s="53"/>
      <c r="F25" s="54"/>
      <c r="G25" s="110">
        <f t="shared" si="2"/>
        <v>0</v>
      </c>
      <c r="H25" s="55"/>
      <c r="I25" s="111">
        <f t="shared" si="0"/>
        <v>0</v>
      </c>
      <c r="J25" s="56"/>
      <c r="K25" s="112">
        <f t="shared" si="1"/>
        <v>0</v>
      </c>
      <c r="L25" s="113"/>
      <c r="N25" s="81"/>
    </row>
    <row r="26" spans="1:14" ht="12.75">
      <c r="A26" s="13">
        <f t="shared" si="3"/>
        <v>44269</v>
      </c>
      <c r="B26" s="12" t="str">
        <f>VLOOKUP(WEEKDAY(A26,1),גיליון1!$A$3:$B$9,2,0)</f>
        <v>Sunday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3">
        <f t="shared" si="3"/>
        <v>44270</v>
      </c>
      <c r="B27" s="12" t="str">
        <f>VLOOKUP(WEEKDAY(A27,1),גיליון1!$A$3:$B$9,2,0)</f>
        <v>Monday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  <c r="N27" s="81"/>
    </row>
    <row r="28" spans="1:14" ht="12.75">
      <c r="A28" s="13">
        <f t="shared" si="3"/>
        <v>44271</v>
      </c>
      <c r="B28" s="12" t="str">
        <f>VLOOKUP(WEEKDAY(A28,1),גיליון1!$A$3:$B$9,2,0)</f>
        <v>Tuesday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  <c r="N28" s="81"/>
    </row>
    <row r="29" spans="1:14" ht="12.75">
      <c r="A29" s="13">
        <f t="shared" si="3"/>
        <v>44272</v>
      </c>
      <c r="B29" s="12" t="str">
        <f>VLOOKUP(WEEKDAY(A29,1),גיליון1!$A$3:$B$9,2,0)</f>
        <v>Wednesday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  <c r="N29" s="81"/>
    </row>
    <row r="30" spans="1:14" ht="12.75">
      <c r="A30" s="13">
        <f t="shared" si="3"/>
        <v>44273</v>
      </c>
      <c r="B30" s="12" t="str">
        <f>VLOOKUP(WEEKDAY(A30,1),גיליון1!$A$3:$B$9,2,0)</f>
        <v>Thursday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08">
        <f t="shared" si="3"/>
        <v>44274</v>
      </c>
      <c r="B31" s="109" t="str">
        <f>VLOOKUP(WEEKDAY(A31,1),גיליון1!$A$3:$B$9,2,0)</f>
        <v>Friday</v>
      </c>
      <c r="C31" s="51"/>
      <c r="D31" s="52"/>
      <c r="E31" s="53"/>
      <c r="F31" s="54"/>
      <c r="G31" s="110">
        <f t="shared" si="2"/>
        <v>0</v>
      </c>
      <c r="H31" s="55"/>
      <c r="I31" s="111">
        <f t="shared" si="0"/>
        <v>0</v>
      </c>
      <c r="J31" s="56"/>
      <c r="K31" s="112">
        <f t="shared" si="1"/>
        <v>0</v>
      </c>
      <c r="L31" s="113"/>
      <c r="N31" s="81"/>
    </row>
    <row r="32" spans="1:14" ht="12.75">
      <c r="A32" s="108">
        <f t="shared" si="3"/>
        <v>44275</v>
      </c>
      <c r="B32" s="109" t="str">
        <f>VLOOKUP(WEEKDAY(A32,1),גיליון1!$A$3:$B$9,2,0)</f>
        <v>Saturday</v>
      </c>
      <c r="C32" s="51"/>
      <c r="D32" s="52"/>
      <c r="E32" s="53"/>
      <c r="F32" s="54"/>
      <c r="G32" s="110">
        <f t="shared" si="2"/>
        <v>0</v>
      </c>
      <c r="H32" s="55"/>
      <c r="I32" s="111">
        <f t="shared" si="0"/>
        <v>0</v>
      </c>
      <c r="J32" s="56"/>
      <c r="K32" s="112">
        <f t="shared" si="1"/>
        <v>0</v>
      </c>
      <c r="L32" s="113"/>
      <c r="N32" s="81"/>
    </row>
    <row r="33" spans="1:14" ht="12.75">
      <c r="A33" s="13">
        <f t="shared" si="3"/>
        <v>44276</v>
      </c>
      <c r="B33" s="12" t="str">
        <f>VLOOKUP(WEEKDAY(A33,1),גיליון1!$A$3:$B$9,2,0)</f>
        <v>Sunday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4" ht="12.75">
      <c r="A34" s="13">
        <f t="shared" si="3"/>
        <v>44277</v>
      </c>
      <c r="B34" s="12" t="str">
        <f>VLOOKUP(WEEKDAY(A34,1),גיליון1!$A$3:$B$9,2,0)</f>
        <v>Monday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  <c r="N34" s="81"/>
    </row>
    <row r="35" spans="1:14" ht="12.75">
      <c r="A35" s="13">
        <f t="shared" si="3"/>
        <v>44278</v>
      </c>
      <c r="B35" s="12" t="str">
        <f>VLOOKUP(WEEKDAY(A35,1),גיליון1!$A$3:$B$9,2,0)</f>
        <v>Tuesday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  <c r="N35" s="81"/>
    </row>
    <row r="36" spans="1:14" ht="12.75">
      <c r="A36" s="13">
        <f t="shared" si="3"/>
        <v>44279</v>
      </c>
      <c r="B36" s="12" t="str">
        <f>VLOOKUP(WEEKDAY(A36,1),גיליון1!$A$3:$B$9,2,0)</f>
        <v>Wednesday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  <c r="N36" s="81"/>
    </row>
    <row r="37" spans="1:14" ht="12.75">
      <c r="A37" s="13">
        <f t="shared" si="3"/>
        <v>44280</v>
      </c>
      <c r="B37" s="12" t="str">
        <f>VLOOKUP(WEEKDAY(A37,1),גיליון1!$A$3:$B$9,2,0)</f>
        <v>Thursday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/>
      <c r="N37" s="81"/>
    </row>
    <row r="38" spans="1:14" ht="12.75">
      <c r="A38" s="108">
        <f t="shared" si="3"/>
        <v>44281</v>
      </c>
      <c r="B38" s="109" t="str">
        <f>VLOOKUP(WEEKDAY(A38,1),גיליון1!$A$3:$B$9,2,0)</f>
        <v>Friday</v>
      </c>
      <c r="C38" s="51"/>
      <c r="D38" s="52"/>
      <c r="E38" s="53"/>
      <c r="F38" s="54"/>
      <c r="G38" s="110">
        <f t="shared" si="2"/>
        <v>0</v>
      </c>
      <c r="H38" s="55"/>
      <c r="I38" s="111">
        <f t="shared" si="0"/>
        <v>0</v>
      </c>
      <c r="J38" s="56"/>
      <c r="K38" s="112">
        <f t="shared" si="1"/>
        <v>0</v>
      </c>
      <c r="L38" s="113"/>
      <c r="N38" s="81"/>
    </row>
    <row r="39" spans="1:14" ht="12.75">
      <c r="A39" s="108">
        <f t="shared" si="3"/>
        <v>44282</v>
      </c>
      <c r="B39" s="109" t="str">
        <f>VLOOKUP(WEEKDAY(A39,1),גיליון1!$A$3:$B$9,2,0)</f>
        <v>Saturday</v>
      </c>
      <c r="C39" s="51"/>
      <c r="D39" s="52"/>
      <c r="E39" s="53"/>
      <c r="F39" s="54"/>
      <c r="G39" s="110">
        <f t="shared" si="2"/>
        <v>0</v>
      </c>
      <c r="H39" s="55"/>
      <c r="I39" s="111">
        <f t="shared" si="0"/>
        <v>0</v>
      </c>
      <c r="J39" s="56"/>
      <c r="K39" s="112">
        <f t="shared" si="1"/>
        <v>0</v>
      </c>
      <c r="L39" s="113" t="s">
        <v>59</v>
      </c>
      <c r="N39" s="81"/>
    </row>
    <row r="40" spans="1:14" ht="12.75">
      <c r="A40" s="13">
        <f t="shared" si="3"/>
        <v>44283</v>
      </c>
      <c r="B40" s="12" t="str">
        <f>VLOOKUP(WEEKDAY(A40,1),גיליון1!$A$3:$B$9,2,0)</f>
        <v>Sunday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 t="s">
        <v>60</v>
      </c>
      <c r="N40" s="81"/>
    </row>
    <row r="41" spans="1:14" ht="12.75">
      <c r="A41" s="13">
        <f t="shared" si="3"/>
        <v>44284</v>
      </c>
      <c r="B41" s="12" t="str">
        <f>VLOOKUP(WEEKDAY(A41,1),גיליון1!$A$3:$B$9,2,0)</f>
        <v>Monday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 t="s">
        <v>55</v>
      </c>
      <c r="N41" s="81"/>
    </row>
    <row r="42" spans="1:14" ht="12.75">
      <c r="A42" s="13">
        <f t="shared" si="3"/>
        <v>44285</v>
      </c>
      <c r="B42" s="12" t="str">
        <f>VLOOKUP(WEEKDAY(A42,1),גיליון1!$A$3:$B$9,2,0)</f>
        <v>Tuesday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 t="s">
        <v>55</v>
      </c>
      <c r="N42" s="81"/>
    </row>
    <row r="43" spans="1:14" ht="13.5" thickBot="1">
      <c r="A43" s="13">
        <f t="shared" si="3"/>
        <v>44286</v>
      </c>
      <c r="B43" s="12" t="str">
        <f>VLOOKUP(WEEKDAY(A43,1),גיליון1!$A$3:$B$9,2,0)</f>
        <v>Wednesday</v>
      </c>
      <c r="C43" s="51"/>
      <c r="D43" s="52"/>
      <c r="E43" s="53"/>
      <c r="F43" s="54"/>
      <c r="G43" s="72">
        <f t="shared" si="2"/>
        <v>0</v>
      </c>
      <c r="H43" s="55"/>
      <c r="I43" s="4">
        <f t="shared" si="0"/>
        <v>0</v>
      </c>
      <c r="J43" s="56"/>
      <c r="K43" s="6">
        <f t="shared" si="1"/>
        <v>0</v>
      </c>
      <c r="L43" s="92" t="s">
        <v>55</v>
      </c>
      <c r="N43" s="81"/>
    </row>
    <row r="44" spans="1:12" ht="13.5" thickBot="1">
      <c r="A44" s="153" t="s">
        <v>11</v>
      </c>
      <c r="B44" s="154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1" t="s">
        <v>30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2" ht="42" customHeight="1">
      <c r="A46" s="150" t="s">
        <v>23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2"/>
      <c r="D49" s="152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1" t="s">
        <v>50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ht="12.75">
      <c r="A54" s="42"/>
      <c r="B54" s="45" t="s">
        <v>12</v>
      </c>
      <c r="C54" s="149"/>
      <c r="D54" s="149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9"/>
      <c r="D56" s="149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8">
      <selection activeCell="L27" sqref="L27"/>
    </sheetView>
  </sheetViews>
  <sheetFormatPr defaultColWidth="9.28125" defaultRowHeight="12.75"/>
  <cols>
    <col min="1" max="1" width="13.00390625" style="14" customWidth="1"/>
    <col min="2" max="2" width="17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2.421875" style="14" customWidth="1"/>
    <col min="10" max="10" width="11.57421875" style="14" customWidth="1"/>
    <col min="11" max="11" width="7.28125" style="14" customWidth="1"/>
    <col min="12" max="16384" width="9.28125" style="14" customWidth="1"/>
  </cols>
  <sheetData>
    <row r="1" spans="1:12" ht="18.75" customHeight="1">
      <c r="A1" s="155" t="s">
        <v>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7.25">
      <c r="A2" s="15"/>
      <c r="B2" s="16" t="s">
        <v>0</v>
      </c>
      <c r="C2" s="17"/>
      <c r="D2" s="104">
        <f>+A13</f>
        <v>44287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1" t="str">
        <f>'total year'!C4:E4</f>
        <v>TAU</v>
      </c>
      <c r="D4" s="141"/>
      <c r="E4" s="23"/>
      <c r="F4" s="16" t="s">
        <v>38</v>
      </c>
      <c r="G4" s="19"/>
      <c r="H4" s="22"/>
      <c r="I4" s="141" t="str">
        <f>IF('total year'!I4:K4=0," ",'total year'!I4:K4)</f>
        <v> </v>
      </c>
      <c r="J4" s="141"/>
      <c r="K4" s="20"/>
      <c r="L4" s="17"/>
      <c r="M4" s="84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7.25">
      <c r="A6" s="21"/>
      <c r="B6" s="16" t="s">
        <v>1</v>
      </c>
      <c r="C6" s="156" t="str">
        <f>IF('total year'!C6:E6=0," ",'total year'!C6:E6)</f>
        <v> </v>
      </c>
      <c r="D6" s="156"/>
      <c r="E6" s="22"/>
      <c r="F6" s="16" t="s">
        <v>37</v>
      </c>
      <c r="G6" s="19"/>
      <c r="H6" s="26"/>
      <c r="I6" s="141" t="str">
        <f>IF('total year'!I6:K6=0," ",'total year'!I6:K6)</f>
        <v> </v>
      </c>
      <c r="J6" s="141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86"/>
      <c r="B8" s="30"/>
      <c r="C8" s="124" t="s">
        <v>2</v>
      </c>
      <c r="D8" s="125"/>
      <c r="E8" s="126"/>
      <c r="F8" s="127"/>
      <c r="G8" s="157"/>
      <c r="H8" s="137" t="s">
        <v>33</v>
      </c>
      <c r="I8" s="130" t="s">
        <v>35</v>
      </c>
      <c r="J8" s="128" t="s">
        <v>28</v>
      </c>
      <c r="K8" s="142" t="s">
        <v>34</v>
      </c>
      <c r="L8" s="142" t="s">
        <v>18</v>
      </c>
    </row>
    <row r="9" spans="1:12" ht="12.75" customHeight="1">
      <c r="A9" s="87"/>
      <c r="B9" s="32"/>
      <c r="C9" s="74"/>
      <c r="D9" s="71"/>
      <c r="E9" s="71"/>
      <c r="F9" s="71"/>
      <c r="G9" s="133" t="s">
        <v>21</v>
      </c>
      <c r="H9" s="138"/>
      <c r="I9" s="131"/>
      <c r="J9" s="129"/>
      <c r="K9" s="143"/>
      <c r="L9" s="143"/>
    </row>
    <row r="10" spans="1:13" ht="12.75" customHeight="1">
      <c r="A10" s="36"/>
      <c r="B10" s="35" t="s">
        <v>3</v>
      </c>
      <c r="C10" s="90" t="s">
        <v>24</v>
      </c>
      <c r="D10" s="91" t="s">
        <v>25</v>
      </c>
      <c r="E10" s="91" t="s">
        <v>22</v>
      </c>
      <c r="F10" s="91" t="s">
        <v>36</v>
      </c>
      <c r="G10" s="134"/>
      <c r="H10" s="138"/>
      <c r="I10" s="131"/>
      <c r="J10" s="145" t="s">
        <v>48</v>
      </c>
      <c r="K10" s="143"/>
      <c r="L10" s="143"/>
      <c r="M10" s="84" t="s">
        <v>31</v>
      </c>
    </row>
    <row r="11" spans="1:13" ht="31.5" customHeight="1">
      <c r="A11" s="88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4"/>
      <c r="H11" s="138"/>
      <c r="I11" s="131"/>
      <c r="J11" s="146"/>
      <c r="K11" s="143"/>
      <c r="L11" s="143"/>
      <c r="M11" s="85" t="s">
        <v>41</v>
      </c>
    </row>
    <row r="12" spans="1:13" ht="31.5" customHeight="1" thickBot="1">
      <c r="A12" s="89"/>
      <c r="B12" s="40" t="s">
        <v>49</v>
      </c>
      <c r="C12" s="99" t="str">
        <f>IF('total year'!C12=0," ",'total year'!C12)</f>
        <v> </v>
      </c>
      <c r="D12" s="100" t="str">
        <f>IF('total year'!D12=0," ",'total year'!D12)</f>
        <v> </v>
      </c>
      <c r="E12" s="100" t="str">
        <f>IF('total year'!E12=0," ",'total year'!E12)</f>
        <v> </v>
      </c>
      <c r="F12" s="100" t="str">
        <f>IF('total year'!F12=0," ",'total year'!F12)</f>
        <v> </v>
      </c>
      <c r="G12" s="158"/>
      <c r="H12" s="139"/>
      <c r="I12" s="132"/>
      <c r="J12" s="147"/>
      <c r="K12" s="144"/>
      <c r="L12" s="144"/>
      <c r="M12" s="85" t="s">
        <v>42</v>
      </c>
    </row>
    <row r="13" spans="1:14" ht="12.75">
      <c r="A13" s="13">
        <v>44287</v>
      </c>
      <c r="B13" s="12" t="str">
        <f>VLOOKUP(WEEKDAY(A13,1),גיליון1!$A$3:$B$9,2,0)</f>
        <v>Thursday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2">+H13+G13</f>
        <v>0</v>
      </c>
      <c r="J13" s="56"/>
      <c r="K13" s="6">
        <f aca="true" t="shared" si="1" ref="K13:K42">+J13+I13</f>
        <v>0</v>
      </c>
      <c r="L13" s="92" t="s">
        <v>55</v>
      </c>
      <c r="N13" s="81"/>
    </row>
    <row r="14" spans="1:14" ht="12.75">
      <c r="A14" s="108">
        <f>+A13+1</f>
        <v>44288</v>
      </c>
      <c r="B14" s="109" t="str">
        <f>VLOOKUP(WEEKDAY(A14,1),גיליון1!$A$3:$B$9,2,0)</f>
        <v>Friday</v>
      </c>
      <c r="C14" s="51"/>
      <c r="D14" s="52"/>
      <c r="E14" s="53"/>
      <c r="F14" s="54"/>
      <c r="G14" s="110">
        <f aca="true" t="shared" si="2" ref="G14:G42">SUM(C14:F14)</f>
        <v>0</v>
      </c>
      <c r="H14" s="55"/>
      <c r="I14" s="111">
        <f t="shared" si="0"/>
        <v>0</v>
      </c>
      <c r="J14" s="56"/>
      <c r="K14" s="112">
        <f t="shared" si="1"/>
        <v>0</v>
      </c>
      <c r="L14" s="113" t="s">
        <v>61</v>
      </c>
      <c r="N14" s="81"/>
    </row>
    <row r="15" spans="1:14" ht="12.75">
      <c r="A15" s="108">
        <f aca="true" t="shared" si="3" ref="A15:A42">+A14+1</f>
        <v>44289</v>
      </c>
      <c r="B15" s="109" t="str">
        <f>VLOOKUP(WEEKDAY(A15,1),גיליון1!$A$3:$B$9,2,0)</f>
        <v>Saturday</v>
      </c>
      <c r="C15" s="51"/>
      <c r="D15" s="52"/>
      <c r="E15" s="53"/>
      <c r="F15" s="54"/>
      <c r="G15" s="110">
        <f t="shared" si="2"/>
        <v>0</v>
      </c>
      <c r="H15" s="55"/>
      <c r="I15" s="111">
        <f t="shared" si="0"/>
        <v>0</v>
      </c>
      <c r="J15" s="56"/>
      <c r="K15" s="112">
        <f t="shared" si="1"/>
        <v>0</v>
      </c>
      <c r="L15" s="113" t="s">
        <v>77</v>
      </c>
      <c r="N15" s="81"/>
    </row>
    <row r="16" spans="1:14" ht="12.75">
      <c r="A16" s="13">
        <f t="shared" si="3"/>
        <v>44290</v>
      </c>
      <c r="B16" s="12" t="str">
        <f>VLOOKUP(WEEKDAY(A16,1),גיליון1!$A$3:$B$9,2,0)</f>
        <v>Sunday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3">
        <f t="shared" si="3"/>
        <v>44291</v>
      </c>
      <c r="B17" s="12" t="str">
        <f>VLOOKUP(WEEKDAY(A17,1),גיליון1!$A$3:$B$9,2,0)</f>
        <v>Monday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  <c r="N17" s="81"/>
    </row>
    <row r="18" spans="1:14" ht="12.75">
      <c r="A18" s="13">
        <f t="shared" si="3"/>
        <v>44292</v>
      </c>
      <c r="B18" s="12" t="str">
        <f>VLOOKUP(WEEKDAY(A18,1),גיליון1!$A$3:$B$9,2,0)</f>
        <v>Tuesday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3">
        <f t="shared" si="3"/>
        <v>44293</v>
      </c>
      <c r="B19" s="12" t="str">
        <f>VLOOKUP(WEEKDAY(A19,1),גיליון1!$A$3:$B$9,2,0)</f>
        <v>Wednesday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3">
        <f t="shared" si="3"/>
        <v>44294</v>
      </c>
      <c r="B20" s="12" t="str">
        <f>VLOOKUP(WEEKDAY(A20,1),גיליון1!$A$3:$B$9,2,0)</f>
        <v>Thursday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  <c r="N20" s="81"/>
    </row>
    <row r="21" spans="1:14" ht="12.75">
      <c r="A21" s="108">
        <f t="shared" si="3"/>
        <v>44295</v>
      </c>
      <c r="B21" s="109" t="str">
        <f>VLOOKUP(WEEKDAY(A21,1),גיליון1!$A$3:$B$9,2,0)</f>
        <v>Friday</v>
      </c>
      <c r="C21" s="51"/>
      <c r="D21" s="52"/>
      <c r="E21" s="53"/>
      <c r="F21" s="54"/>
      <c r="G21" s="110">
        <f t="shared" si="2"/>
        <v>0</v>
      </c>
      <c r="H21" s="55"/>
      <c r="I21" s="111">
        <f t="shared" si="0"/>
        <v>0</v>
      </c>
      <c r="J21" s="56"/>
      <c r="K21" s="112">
        <f t="shared" si="1"/>
        <v>0</v>
      </c>
      <c r="L21" s="113"/>
      <c r="N21" s="81"/>
    </row>
    <row r="22" spans="1:14" ht="12.75">
      <c r="A22" s="108">
        <f t="shared" si="3"/>
        <v>44296</v>
      </c>
      <c r="B22" s="109" t="str">
        <f>VLOOKUP(WEEKDAY(A22,1),גיליון1!$A$3:$B$9,2,0)</f>
        <v>Saturday</v>
      </c>
      <c r="C22" s="51"/>
      <c r="D22" s="52"/>
      <c r="E22" s="53"/>
      <c r="F22" s="54"/>
      <c r="G22" s="110">
        <f t="shared" si="2"/>
        <v>0</v>
      </c>
      <c r="H22" s="55"/>
      <c r="I22" s="111">
        <f t="shared" si="0"/>
        <v>0</v>
      </c>
      <c r="J22" s="56"/>
      <c r="K22" s="112">
        <f t="shared" si="1"/>
        <v>0</v>
      </c>
      <c r="L22" s="113"/>
      <c r="N22" s="81"/>
    </row>
    <row r="23" spans="1:14" ht="12.75">
      <c r="A23" s="13">
        <f t="shared" si="3"/>
        <v>44297</v>
      </c>
      <c r="B23" s="12" t="str">
        <f>VLOOKUP(WEEKDAY(A23,1),גיליון1!$A$3:$B$9,2,0)</f>
        <v>Sunday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3">
        <f t="shared" si="3"/>
        <v>44298</v>
      </c>
      <c r="B24" s="12" t="str">
        <f>VLOOKUP(WEEKDAY(A24,1),גיליון1!$A$3:$B$9,2,0)</f>
        <v>Monday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4" ht="12.75">
      <c r="A25" s="13">
        <f t="shared" si="3"/>
        <v>44299</v>
      </c>
      <c r="B25" s="12" t="str">
        <f>VLOOKUP(WEEKDAY(A25,1),גיליון1!$A$3:$B$9,2,0)</f>
        <v>Tuesday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3">
        <f t="shared" si="3"/>
        <v>44300</v>
      </c>
      <c r="B26" s="12" t="str">
        <f>VLOOKUP(WEEKDAY(A26,1),גיליון1!$A$3:$B$9,2,0)</f>
        <v>Wednesday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 t="s">
        <v>62</v>
      </c>
      <c r="N26" s="81"/>
    </row>
    <row r="27" spans="1:14" ht="12.75">
      <c r="A27" s="13">
        <f t="shared" si="3"/>
        <v>44301</v>
      </c>
      <c r="B27" s="12" t="str">
        <f>VLOOKUP(WEEKDAY(A27,1),גיליון1!$A$3:$B$9,2,0)</f>
        <v>Thursday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 t="s">
        <v>71</v>
      </c>
      <c r="N27" s="81"/>
    </row>
    <row r="28" spans="1:14" ht="12.75">
      <c r="A28" s="108">
        <f t="shared" si="3"/>
        <v>44302</v>
      </c>
      <c r="B28" s="109" t="str">
        <f>VLOOKUP(WEEKDAY(A28,1),גיליון1!$A$3:$B$9,2,0)</f>
        <v>Friday</v>
      </c>
      <c r="C28" s="51"/>
      <c r="D28" s="52"/>
      <c r="E28" s="53"/>
      <c r="F28" s="54"/>
      <c r="G28" s="110">
        <f t="shared" si="2"/>
        <v>0</v>
      </c>
      <c r="H28" s="55"/>
      <c r="I28" s="111">
        <f t="shared" si="0"/>
        <v>0</v>
      </c>
      <c r="J28" s="56"/>
      <c r="K28" s="112">
        <f t="shared" si="1"/>
        <v>0</v>
      </c>
      <c r="L28" s="113"/>
      <c r="N28" s="81"/>
    </row>
    <row r="29" spans="1:14" ht="12.75">
      <c r="A29" s="108">
        <f t="shared" si="3"/>
        <v>44303</v>
      </c>
      <c r="B29" s="109" t="str">
        <f>VLOOKUP(WEEKDAY(A29,1),גיליון1!$A$3:$B$9,2,0)</f>
        <v>Saturday</v>
      </c>
      <c r="C29" s="51"/>
      <c r="D29" s="52"/>
      <c r="E29" s="53"/>
      <c r="F29" s="54"/>
      <c r="G29" s="110">
        <f t="shared" si="2"/>
        <v>0</v>
      </c>
      <c r="H29" s="55"/>
      <c r="I29" s="111">
        <f t="shared" si="0"/>
        <v>0</v>
      </c>
      <c r="J29" s="56"/>
      <c r="K29" s="112">
        <f t="shared" si="1"/>
        <v>0</v>
      </c>
      <c r="L29" s="113"/>
      <c r="N29" s="81"/>
    </row>
    <row r="30" spans="1:14" ht="12.75">
      <c r="A30" s="13">
        <f t="shared" si="3"/>
        <v>44304</v>
      </c>
      <c r="B30" s="12" t="str">
        <f>VLOOKUP(WEEKDAY(A30,1),גיליון1!$A$3:$B$9,2,0)</f>
        <v>Sunday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3">
        <f t="shared" si="3"/>
        <v>44305</v>
      </c>
      <c r="B31" s="12" t="str">
        <f>VLOOKUP(WEEKDAY(A31,1),גיליון1!$A$3:$B$9,2,0)</f>
        <v>Monday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4" ht="12.75">
      <c r="A32" s="13">
        <f t="shared" si="3"/>
        <v>44306</v>
      </c>
      <c r="B32" s="12" t="str">
        <f>VLOOKUP(WEEKDAY(A32,1),גיליון1!$A$3:$B$9,2,0)</f>
        <v>Tuesday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3">
        <f t="shared" si="3"/>
        <v>44307</v>
      </c>
      <c r="B33" s="12" t="str">
        <f>VLOOKUP(WEEKDAY(A33,1),גיליון1!$A$3:$B$9,2,0)</f>
        <v>Wednesday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4" ht="12.75">
      <c r="A34" s="13">
        <f t="shared" si="3"/>
        <v>44308</v>
      </c>
      <c r="B34" s="12" t="str">
        <f>VLOOKUP(WEEKDAY(A34,1),גיליון1!$A$3:$B$9,2,0)</f>
        <v>Thursday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  <c r="N34" s="81"/>
    </row>
    <row r="35" spans="1:14" ht="12.75">
      <c r="A35" s="108">
        <f t="shared" si="3"/>
        <v>44309</v>
      </c>
      <c r="B35" s="109" t="str">
        <f>VLOOKUP(WEEKDAY(A35,1),גיליון1!$A$3:$B$9,2,0)</f>
        <v>Friday</v>
      </c>
      <c r="C35" s="51"/>
      <c r="D35" s="52"/>
      <c r="E35" s="53"/>
      <c r="F35" s="54"/>
      <c r="G35" s="110">
        <f t="shared" si="2"/>
        <v>0</v>
      </c>
      <c r="H35" s="55"/>
      <c r="I35" s="111">
        <f t="shared" si="0"/>
        <v>0</v>
      </c>
      <c r="J35" s="56"/>
      <c r="K35" s="112">
        <f t="shared" si="1"/>
        <v>0</v>
      </c>
      <c r="L35" s="113"/>
      <c r="N35" s="81"/>
    </row>
    <row r="36" spans="1:14" ht="12.75">
      <c r="A36" s="108">
        <f t="shared" si="3"/>
        <v>44310</v>
      </c>
      <c r="B36" s="109" t="str">
        <f>VLOOKUP(WEEKDAY(A36,1),גיליון1!$A$3:$B$9,2,0)</f>
        <v>Saturday</v>
      </c>
      <c r="C36" s="51"/>
      <c r="D36" s="52"/>
      <c r="E36" s="53"/>
      <c r="F36" s="54"/>
      <c r="G36" s="110">
        <f t="shared" si="2"/>
        <v>0</v>
      </c>
      <c r="H36" s="55"/>
      <c r="I36" s="111">
        <f t="shared" si="0"/>
        <v>0</v>
      </c>
      <c r="J36" s="56"/>
      <c r="K36" s="112">
        <f t="shared" si="1"/>
        <v>0</v>
      </c>
      <c r="L36" s="113"/>
      <c r="N36" s="81"/>
    </row>
    <row r="37" spans="1:14" ht="12.75">
      <c r="A37" s="13">
        <f t="shared" si="3"/>
        <v>44311</v>
      </c>
      <c r="B37" s="12" t="str">
        <f>VLOOKUP(WEEKDAY(A37,1),גיליון1!$A$3:$B$9,2,0)</f>
        <v>Sunday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/>
      <c r="N37" s="81"/>
    </row>
    <row r="38" spans="1:14" ht="12.75">
      <c r="A38" s="13">
        <f>+A37+1</f>
        <v>44312</v>
      </c>
      <c r="B38" s="12" t="str">
        <f>VLOOKUP(WEEKDAY(A38,1),גיליון1!$A$3:$B$9,2,0)</f>
        <v>Monday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  <c r="N38" s="81"/>
    </row>
    <row r="39" spans="1:14" ht="12.75">
      <c r="A39" s="13">
        <f t="shared" si="3"/>
        <v>44313</v>
      </c>
      <c r="B39" s="12" t="str">
        <f>VLOOKUP(WEEKDAY(A39,1),גיליון1!$A$3:$B$9,2,0)</f>
        <v>Tuesday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4" ht="12.75">
      <c r="A40" s="13">
        <f t="shared" si="3"/>
        <v>44314</v>
      </c>
      <c r="B40" s="12" t="str">
        <f>VLOOKUP(WEEKDAY(A40,1),גיליון1!$A$3:$B$9,2,0)</f>
        <v>Wednesday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  <c r="N40" s="81"/>
    </row>
    <row r="41" spans="1:14" ht="12.75">
      <c r="A41" s="13">
        <f t="shared" si="3"/>
        <v>44315</v>
      </c>
      <c r="B41" s="12" t="str">
        <f>VLOOKUP(WEEKDAY(A41,1),גיליון1!$A$3:$B$9,2,0)</f>
        <v>Thursday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  <c r="N41" s="81"/>
    </row>
    <row r="42" spans="1:14" ht="12.75">
      <c r="A42" s="108">
        <f t="shared" si="3"/>
        <v>44316</v>
      </c>
      <c r="B42" s="109" t="str">
        <f>VLOOKUP(WEEKDAY(A42,1),גיליון1!$A$3:$B$9,2,0)</f>
        <v>Friday</v>
      </c>
      <c r="C42" s="51"/>
      <c r="D42" s="52"/>
      <c r="E42" s="53"/>
      <c r="F42" s="54"/>
      <c r="G42" s="110">
        <f t="shared" si="2"/>
        <v>0</v>
      </c>
      <c r="H42" s="55"/>
      <c r="I42" s="111">
        <f t="shared" si="0"/>
        <v>0</v>
      </c>
      <c r="J42" s="56"/>
      <c r="K42" s="112">
        <f t="shared" si="1"/>
        <v>0</v>
      </c>
      <c r="L42" s="113"/>
      <c r="N42" s="81"/>
    </row>
    <row r="43" spans="1:14" ht="13.5" thickBot="1">
      <c r="A43" s="13"/>
      <c r="B43" s="12"/>
      <c r="C43" s="115"/>
      <c r="D43" s="116"/>
      <c r="E43" s="117"/>
      <c r="F43" s="118"/>
      <c r="G43" s="72"/>
      <c r="H43" s="119"/>
      <c r="I43" s="4"/>
      <c r="J43" s="120"/>
      <c r="K43" s="6"/>
      <c r="L43" s="92"/>
      <c r="N43" s="81"/>
    </row>
    <row r="44" spans="1:12" ht="13.5" thickBot="1">
      <c r="A44" s="153" t="s">
        <v>11</v>
      </c>
      <c r="B44" s="154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1" t="s">
        <v>30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2" ht="42" customHeight="1">
      <c r="A46" s="150" t="s">
        <v>23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2"/>
      <c r="D49" s="152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1" t="s">
        <v>50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ht="12.75">
      <c r="A54" s="42"/>
      <c r="B54" s="45" t="s">
        <v>12</v>
      </c>
      <c r="C54" s="149"/>
      <c r="D54" s="149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9"/>
      <c r="D56" s="149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9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5">
      <selection activeCell="L28" sqref="L28"/>
    </sheetView>
  </sheetViews>
  <sheetFormatPr defaultColWidth="9.28125" defaultRowHeight="12.75"/>
  <cols>
    <col min="1" max="1" width="13.00390625" style="14" customWidth="1"/>
    <col min="2" max="2" width="17.28125" style="14" customWidth="1"/>
    <col min="3" max="3" width="9.7109375" style="14" customWidth="1"/>
    <col min="4" max="4" width="11.28125" style="14" customWidth="1"/>
    <col min="5" max="5" width="11.00390625" style="14" customWidth="1"/>
    <col min="6" max="6" width="10.7109375" style="14" customWidth="1"/>
    <col min="7" max="7" width="7.7109375" style="14" customWidth="1"/>
    <col min="8" max="8" width="10.28125" style="14" customWidth="1"/>
    <col min="9" max="9" width="11.28125" style="14" customWidth="1"/>
    <col min="10" max="10" width="11.57421875" style="14" customWidth="1"/>
    <col min="11" max="11" width="7.28125" style="14" customWidth="1"/>
    <col min="12" max="12" width="10.421875" style="14" customWidth="1"/>
    <col min="13" max="16384" width="9.28125" style="14" customWidth="1"/>
  </cols>
  <sheetData>
    <row r="1" spans="1:12" ht="18.75" customHeight="1">
      <c r="A1" s="155" t="s">
        <v>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7.25">
      <c r="A2" s="15"/>
      <c r="B2" s="16" t="s">
        <v>0</v>
      </c>
      <c r="C2" s="17"/>
      <c r="D2" s="104">
        <f>+A13</f>
        <v>44317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41" t="str">
        <f>'total year'!C4:E4</f>
        <v>TAU</v>
      </c>
      <c r="D4" s="141"/>
      <c r="E4" s="23"/>
      <c r="F4" s="16" t="s">
        <v>38</v>
      </c>
      <c r="G4" s="19"/>
      <c r="H4" s="22"/>
      <c r="I4" s="141" t="str">
        <f>IF('total year'!I4:K4=0," ",'total year'!I4:K4)</f>
        <v> </v>
      </c>
      <c r="J4" s="141"/>
      <c r="K4" s="20"/>
      <c r="L4" s="17"/>
      <c r="M4" s="84" t="s">
        <v>31</v>
      </c>
    </row>
    <row r="5" spans="1:15" ht="17.25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7.25">
      <c r="A6" s="21"/>
      <c r="B6" s="16" t="s">
        <v>1</v>
      </c>
      <c r="C6" s="156" t="str">
        <f>IF('total year'!C6:E6=0," ",'total year'!C6:E6)</f>
        <v> </v>
      </c>
      <c r="D6" s="156"/>
      <c r="E6" s="22"/>
      <c r="F6" s="16" t="s">
        <v>37</v>
      </c>
      <c r="G6" s="19"/>
      <c r="H6" s="26"/>
      <c r="I6" s="141" t="str">
        <f>IF('total year'!I6:K6=0," ",'total year'!I6:K6)</f>
        <v> </v>
      </c>
      <c r="J6" s="141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24" t="s">
        <v>2</v>
      </c>
      <c r="D8" s="125"/>
      <c r="E8" s="126"/>
      <c r="F8" s="127"/>
      <c r="G8" s="127"/>
      <c r="H8" s="137" t="s">
        <v>33</v>
      </c>
      <c r="I8" s="130" t="s">
        <v>35</v>
      </c>
      <c r="J8" s="128" t="s">
        <v>28</v>
      </c>
      <c r="K8" s="142" t="s">
        <v>34</v>
      </c>
      <c r="L8" s="142" t="s">
        <v>18</v>
      </c>
    </row>
    <row r="9" spans="1:12" ht="12.75" customHeight="1">
      <c r="A9" s="31"/>
      <c r="B9" s="32"/>
      <c r="C9" s="74"/>
      <c r="D9" s="71"/>
      <c r="E9" s="71"/>
      <c r="F9" s="71"/>
      <c r="G9" s="133" t="s">
        <v>21</v>
      </c>
      <c r="H9" s="138"/>
      <c r="I9" s="131"/>
      <c r="J9" s="129"/>
      <c r="K9" s="143"/>
      <c r="L9" s="143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34"/>
      <c r="H10" s="138"/>
      <c r="I10" s="131"/>
      <c r="J10" s="145" t="s">
        <v>48</v>
      </c>
      <c r="K10" s="143"/>
      <c r="L10" s="143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34"/>
      <c r="H11" s="138"/>
      <c r="I11" s="131"/>
      <c r="J11" s="146"/>
      <c r="K11" s="143"/>
      <c r="L11" s="143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35"/>
      <c r="H12" s="139"/>
      <c r="I12" s="132"/>
      <c r="J12" s="147"/>
      <c r="K12" s="144"/>
      <c r="L12" s="144"/>
      <c r="M12" s="85" t="s">
        <v>42</v>
      </c>
    </row>
    <row r="13" spans="1:14" ht="12.75">
      <c r="A13" s="108">
        <v>44317</v>
      </c>
      <c r="B13" s="109" t="str">
        <f>VLOOKUP(WEEKDAY(A13,1),גיליון1!$A$3:$B$9,2,0)</f>
        <v>Saturday</v>
      </c>
      <c r="C13" s="51"/>
      <c r="D13" s="52"/>
      <c r="E13" s="53"/>
      <c r="F13" s="54"/>
      <c r="G13" s="110">
        <f>SUM(C13:F13)</f>
        <v>0</v>
      </c>
      <c r="H13" s="55"/>
      <c r="I13" s="111">
        <f aca="true" t="shared" si="0" ref="I13:I43">+H13+G13</f>
        <v>0</v>
      </c>
      <c r="J13" s="56"/>
      <c r="K13" s="112">
        <f aca="true" t="shared" si="1" ref="K13:K43">+J13+I13</f>
        <v>0</v>
      </c>
      <c r="L13" s="113"/>
      <c r="N13" s="81"/>
    </row>
    <row r="14" spans="1:14" ht="12.75">
      <c r="A14" s="13">
        <f>+A13+1</f>
        <v>44318</v>
      </c>
      <c r="B14" s="12" t="str">
        <f>VLOOKUP(WEEKDAY(A14,1),גיליון1!$A$3:$B$9,2,0)</f>
        <v>Sunday</v>
      </c>
      <c r="C14" s="51"/>
      <c r="D14" s="52"/>
      <c r="E14" s="53"/>
      <c r="F14" s="54"/>
      <c r="G14" s="72">
        <f aca="true" t="shared" si="2" ref="G14:G43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3">
        <f>+A14+1</f>
        <v>44319</v>
      </c>
      <c r="B15" s="12" t="str">
        <f>VLOOKUP(WEEKDAY(A15,1),גיליון1!$A$3:$B$9,2,0)</f>
        <v>Monday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3">
        <f aca="true" t="shared" si="3" ref="A16:A43">+A15+1</f>
        <v>44320</v>
      </c>
      <c r="B16" s="12" t="str">
        <f>VLOOKUP(WEEKDAY(A16,1),גיליון1!$A$3:$B$9,2,0)</f>
        <v>Tuesday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3">
        <f t="shared" si="3"/>
        <v>44321</v>
      </c>
      <c r="B17" s="12" t="str">
        <f>VLOOKUP(WEEKDAY(A17,1),גיליון1!$A$3:$B$9,2,0)</f>
        <v>Wednesday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  <c r="N17" s="81"/>
    </row>
    <row r="18" spans="1:14" ht="12.75">
      <c r="A18" s="13">
        <f t="shared" si="3"/>
        <v>44322</v>
      </c>
      <c r="B18" s="12" t="str">
        <f>VLOOKUP(WEEKDAY(A18,1),גיליון1!$A$3:$B$9,2,0)</f>
        <v>Thursday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08">
        <f t="shared" si="3"/>
        <v>44323</v>
      </c>
      <c r="B19" s="109" t="str">
        <f>VLOOKUP(WEEKDAY(A19,1),גיליון1!$A$3:$B$9,2,0)</f>
        <v>Friday</v>
      </c>
      <c r="C19" s="51"/>
      <c r="D19" s="52"/>
      <c r="E19" s="53"/>
      <c r="F19" s="54"/>
      <c r="G19" s="110">
        <f t="shared" si="2"/>
        <v>0</v>
      </c>
      <c r="H19" s="55"/>
      <c r="I19" s="111">
        <f t="shared" si="0"/>
        <v>0</v>
      </c>
      <c r="J19" s="56"/>
      <c r="K19" s="112">
        <f t="shared" si="1"/>
        <v>0</v>
      </c>
      <c r="L19" s="113"/>
      <c r="N19" s="81"/>
    </row>
    <row r="20" spans="1:14" ht="12.75">
      <c r="A20" s="108">
        <f t="shared" si="3"/>
        <v>44324</v>
      </c>
      <c r="B20" s="109" t="str">
        <f>VLOOKUP(WEEKDAY(A20,1),גיליון1!$A$3:$B$9,2,0)</f>
        <v>Saturday</v>
      </c>
      <c r="C20" s="51"/>
      <c r="D20" s="52"/>
      <c r="E20" s="53"/>
      <c r="F20" s="54"/>
      <c r="G20" s="110">
        <f t="shared" si="2"/>
        <v>0</v>
      </c>
      <c r="H20" s="55"/>
      <c r="I20" s="111">
        <f t="shared" si="0"/>
        <v>0</v>
      </c>
      <c r="J20" s="56"/>
      <c r="K20" s="112">
        <f t="shared" si="1"/>
        <v>0</v>
      </c>
      <c r="L20" s="113"/>
      <c r="N20" s="81"/>
    </row>
    <row r="21" spans="1:14" ht="12.75">
      <c r="A21" s="13">
        <f t="shared" si="3"/>
        <v>44325</v>
      </c>
      <c r="B21" s="12" t="str">
        <f>VLOOKUP(WEEKDAY(A21,1),גיליון1!$A$3:$B$9,2,0)</f>
        <v>Sunday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4" ht="12.75">
      <c r="A22" s="13">
        <f t="shared" si="3"/>
        <v>44326</v>
      </c>
      <c r="B22" s="12" t="str">
        <f>VLOOKUP(WEEKDAY(A22,1),גיליון1!$A$3:$B$9,2,0)</f>
        <v>Monday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  <c r="N22" s="81"/>
    </row>
    <row r="23" spans="1:14" ht="12.75">
      <c r="A23" s="13">
        <f t="shared" si="3"/>
        <v>44327</v>
      </c>
      <c r="B23" s="12" t="str">
        <f>VLOOKUP(WEEKDAY(A23,1),גיליון1!$A$3:$B$9,2,0)</f>
        <v>Tuesday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3">
        <f t="shared" si="3"/>
        <v>44328</v>
      </c>
      <c r="B24" s="12" t="str">
        <f>VLOOKUP(WEEKDAY(A24,1),גיליון1!$A$3:$B$9,2,0)</f>
        <v>Wednesday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4" ht="12.75">
      <c r="A25" s="13">
        <f t="shared" si="3"/>
        <v>44329</v>
      </c>
      <c r="B25" s="12" t="str">
        <f>VLOOKUP(WEEKDAY(A25,1),גיליון1!$A$3:$B$9,2,0)</f>
        <v>Thursday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08">
        <f t="shared" si="3"/>
        <v>44330</v>
      </c>
      <c r="B26" s="109" t="str">
        <f>VLOOKUP(WEEKDAY(A26,1),גיליון1!$A$3:$B$9,2,0)</f>
        <v>Friday</v>
      </c>
      <c r="C26" s="51"/>
      <c r="D26" s="52"/>
      <c r="E26" s="53"/>
      <c r="F26" s="54"/>
      <c r="G26" s="110">
        <f t="shared" si="2"/>
        <v>0</v>
      </c>
      <c r="H26" s="55"/>
      <c r="I26" s="111">
        <f t="shared" si="0"/>
        <v>0</v>
      </c>
      <c r="J26" s="56"/>
      <c r="K26" s="112">
        <f t="shared" si="1"/>
        <v>0</v>
      </c>
      <c r="L26" s="113"/>
      <c r="N26" s="81"/>
    </row>
    <row r="27" spans="1:14" ht="12.75">
      <c r="A27" s="108">
        <f t="shared" si="3"/>
        <v>44331</v>
      </c>
      <c r="B27" s="109" t="str">
        <f>VLOOKUP(WEEKDAY(A27,1),גיליון1!$A$3:$B$9,2,0)</f>
        <v>Saturday</v>
      </c>
      <c r="C27" s="51"/>
      <c r="D27" s="52"/>
      <c r="E27" s="53"/>
      <c r="F27" s="54"/>
      <c r="G27" s="110">
        <f t="shared" si="2"/>
        <v>0</v>
      </c>
      <c r="H27" s="55"/>
      <c r="I27" s="111">
        <f t="shared" si="0"/>
        <v>0</v>
      </c>
      <c r="J27" s="56"/>
      <c r="K27" s="112">
        <f t="shared" si="1"/>
        <v>0</v>
      </c>
      <c r="L27" s="113"/>
      <c r="N27" s="81"/>
    </row>
    <row r="28" spans="1:14" ht="12.75">
      <c r="A28" s="13">
        <f t="shared" si="3"/>
        <v>44332</v>
      </c>
      <c r="B28" s="12" t="str">
        <f>VLOOKUP(WEEKDAY(A28,1),גיליון1!$A$3:$B$9,2,0)</f>
        <v>Sunday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 t="s">
        <v>63</v>
      </c>
      <c r="N28" s="81"/>
    </row>
    <row r="29" spans="1:14" ht="12.75">
      <c r="A29" s="13">
        <f t="shared" si="3"/>
        <v>44333</v>
      </c>
      <c r="B29" s="12" t="str">
        <f>VLOOKUP(WEEKDAY(A29,1),גיליון1!$A$3:$B$9,2,0)</f>
        <v>Monday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 t="s">
        <v>64</v>
      </c>
      <c r="N29" s="81"/>
    </row>
    <row r="30" spans="1:14" ht="12.75">
      <c r="A30" s="13">
        <f t="shared" si="3"/>
        <v>44334</v>
      </c>
      <c r="B30" s="12" t="str">
        <f>VLOOKUP(WEEKDAY(A30,1),גיליון1!$A$3:$B$9,2,0)</f>
        <v>Tuesday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3">
        <f t="shared" si="3"/>
        <v>44335</v>
      </c>
      <c r="B31" s="12" t="str">
        <f>VLOOKUP(WEEKDAY(A31,1),גיליון1!$A$3:$B$9,2,0)</f>
        <v>Wednesday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4" ht="12.75">
      <c r="A32" s="13">
        <f t="shared" si="3"/>
        <v>44336</v>
      </c>
      <c r="B32" s="12" t="str">
        <f>VLOOKUP(WEEKDAY(A32,1),גיליון1!$A$3:$B$9,2,0)</f>
        <v>Thursday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08">
        <f t="shared" si="3"/>
        <v>44337</v>
      </c>
      <c r="B33" s="109" t="str">
        <f>VLOOKUP(WEEKDAY(A33,1),גיליון1!$A$3:$B$9,2,0)</f>
        <v>Friday</v>
      </c>
      <c r="C33" s="51"/>
      <c r="D33" s="52"/>
      <c r="E33" s="53"/>
      <c r="F33" s="54"/>
      <c r="G33" s="110">
        <f t="shared" si="2"/>
        <v>0</v>
      </c>
      <c r="H33" s="55"/>
      <c r="I33" s="111">
        <f t="shared" si="0"/>
        <v>0</v>
      </c>
      <c r="J33" s="56"/>
      <c r="K33" s="112">
        <f t="shared" si="1"/>
        <v>0</v>
      </c>
      <c r="L33" s="113"/>
      <c r="N33" s="81"/>
    </row>
    <row r="34" spans="1:14" ht="12.75">
      <c r="A34" s="108">
        <f t="shared" si="3"/>
        <v>44338</v>
      </c>
      <c r="B34" s="109" t="str">
        <f>VLOOKUP(WEEKDAY(A34,1),גיליון1!$A$3:$B$9,2,0)</f>
        <v>Saturday</v>
      </c>
      <c r="C34" s="51"/>
      <c r="D34" s="52"/>
      <c r="E34" s="53"/>
      <c r="F34" s="54"/>
      <c r="G34" s="110">
        <f t="shared" si="2"/>
        <v>0</v>
      </c>
      <c r="H34" s="55"/>
      <c r="I34" s="111">
        <f t="shared" si="0"/>
        <v>0</v>
      </c>
      <c r="J34" s="56"/>
      <c r="K34" s="112">
        <f t="shared" si="1"/>
        <v>0</v>
      </c>
      <c r="L34" s="113"/>
      <c r="N34" s="81"/>
    </row>
    <row r="35" spans="1:14" ht="12.75">
      <c r="A35" s="13">
        <f t="shared" si="3"/>
        <v>44339</v>
      </c>
      <c r="B35" s="12" t="str">
        <f>VLOOKUP(WEEKDAY(A35,1),גיליון1!$A$3:$B$9,2,0)</f>
        <v>Sunday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  <c r="N35" s="81"/>
    </row>
    <row r="36" spans="1:14" ht="12.75">
      <c r="A36" s="13">
        <f t="shared" si="3"/>
        <v>44340</v>
      </c>
      <c r="B36" s="12" t="str">
        <f>VLOOKUP(WEEKDAY(A36,1),גיליון1!$A$3:$B$9,2,0)</f>
        <v>Monday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  <c r="N36" s="81"/>
    </row>
    <row r="37" spans="1:14" ht="12.75">
      <c r="A37" s="13">
        <f t="shared" si="3"/>
        <v>44341</v>
      </c>
      <c r="B37" s="12" t="str">
        <f>VLOOKUP(WEEKDAY(A37,1),גיליון1!$A$3:$B$9,2,0)</f>
        <v>Tuesday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/>
      <c r="N37" s="81"/>
    </row>
    <row r="38" spans="1:14" ht="12.75">
      <c r="A38" s="13">
        <f t="shared" si="3"/>
        <v>44342</v>
      </c>
      <c r="B38" s="12" t="str">
        <f>VLOOKUP(WEEKDAY(A38,1),גיליון1!$A$3:$B$9,2,0)</f>
        <v>Wednesday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  <c r="N38" s="81"/>
    </row>
    <row r="39" spans="1:14" ht="12.75">
      <c r="A39" s="13">
        <f t="shared" si="3"/>
        <v>44343</v>
      </c>
      <c r="B39" s="12" t="str">
        <f>VLOOKUP(WEEKDAY(A39,1),גיליון1!$A$3:$B$9,2,0)</f>
        <v>Thursday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4" ht="12.75">
      <c r="A40" s="108">
        <f t="shared" si="3"/>
        <v>44344</v>
      </c>
      <c r="B40" s="109" t="str">
        <f>VLOOKUP(WEEKDAY(A40,1),גיליון1!$A$3:$B$9,2,0)</f>
        <v>Friday</v>
      </c>
      <c r="C40" s="51"/>
      <c r="D40" s="52"/>
      <c r="E40" s="53"/>
      <c r="F40" s="54"/>
      <c r="G40" s="110">
        <f t="shared" si="2"/>
        <v>0</v>
      </c>
      <c r="H40" s="55"/>
      <c r="I40" s="111">
        <f t="shared" si="0"/>
        <v>0</v>
      </c>
      <c r="J40" s="56"/>
      <c r="K40" s="112">
        <f t="shared" si="1"/>
        <v>0</v>
      </c>
      <c r="L40" s="113"/>
      <c r="N40" s="81"/>
    </row>
    <row r="41" spans="1:14" ht="12.75">
      <c r="A41" s="108">
        <f t="shared" si="3"/>
        <v>44345</v>
      </c>
      <c r="B41" s="109" t="str">
        <f>VLOOKUP(WEEKDAY(A41,1),גיליון1!$A$3:$B$9,2,0)</f>
        <v>Saturday</v>
      </c>
      <c r="C41" s="51"/>
      <c r="D41" s="52"/>
      <c r="E41" s="53"/>
      <c r="F41" s="54"/>
      <c r="G41" s="110">
        <f t="shared" si="2"/>
        <v>0</v>
      </c>
      <c r="H41" s="55"/>
      <c r="I41" s="111">
        <f t="shared" si="0"/>
        <v>0</v>
      </c>
      <c r="J41" s="56"/>
      <c r="K41" s="112">
        <f t="shared" si="1"/>
        <v>0</v>
      </c>
      <c r="L41" s="113"/>
      <c r="N41" s="81"/>
    </row>
    <row r="42" spans="1:14" ht="12.75">
      <c r="A42" s="13">
        <f t="shared" si="3"/>
        <v>44346</v>
      </c>
      <c r="B42" s="12" t="str">
        <f>VLOOKUP(WEEKDAY(A42,1),גיליון1!$A$3:$B$9,2,0)</f>
        <v>Sunday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  <c r="N42" s="81"/>
    </row>
    <row r="43" spans="1:14" ht="13.5" thickBot="1">
      <c r="A43" s="13">
        <f t="shared" si="3"/>
        <v>44347</v>
      </c>
      <c r="B43" s="12" t="str">
        <f>VLOOKUP(WEEKDAY(A43,1),גיליון1!$A$3:$B$9,2,0)</f>
        <v>Monday</v>
      </c>
      <c r="C43" s="51"/>
      <c r="D43" s="52"/>
      <c r="E43" s="53"/>
      <c r="F43" s="54"/>
      <c r="G43" s="72">
        <f t="shared" si="2"/>
        <v>0</v>
      </c>
      <c r="H43" s="55"/>
      <c r="I43" s="4">
        <f t="shared" si="0"/>
        <v>0</v>
      </c>
      <c r="J43" s="56"/>
      <c r="K43" s="6">
        <f t="shared" si="1"/>
        <v>0</v>
      </c>
      <c r="L43" s="92"/>
      <c r="N43" s="81"/>
    </row>
    <row r="44" spans="1:12" ht="13.5" thickBot="1">
      <c r="A44" s="153" t="s">
        <v>11</v>
      </c>
      <c r="B44" s="154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51" t="s">
        <v>30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2" ht="42" customHeight="1">
      <c r="A46" s="150" t="s">
        <v>23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52"/>
      <c r="D49" s="152"/>
      <c r="E49" s="46"/>
      <c r="F49" s="46"/>
      <c r="G49" s="46"/>
      <c r="H49" s="26" t="s">
        <v>13</v>
      </c>
      <c r="I49" s="26"/>
      <c r="J49" s="26"/>
      <c r="K49" s="114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51" t="s">
        <v>50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ht="12.75">
      <c r="A54" s="42"/>
      <c r="B54" s="45" t="s">
        <v>12</v>
      </c>
      <c r="C54" s="149"/>
      <c r="D54" s="149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.75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49"/>
      <c r="D56" s="149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3.5" thickBot="1">
      <c r="A57" s="48"/>
      <c r="B57" s="49"/>
    </row>
    <row r="58" spans="1:9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ARD-HUJI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Boaz Naim</dc:creator>
  <cp:keywords/>
  <dc:description/>
  <cp:lastModifiedBy>Michal Ayalon Tal</cp:lastModifiedBy>
  <cp:lastPrinted>2019-09-26T07:21:29Z</cp:lastPrinted>
  <dcterms:created xsi:type="dcterms:W3CDTF">2007-09-02T07:48:11Z</dcterms:created>
  <dcterms:modified xsi:type="dcterms:W3CDTF">2020-09-13T06:10:52Z</dcterms:modified>
  <cp:category/>
  <cp:version/>
  <cp:contentType/>
  <cp:contentStatus/>
</cp:coreProperties>
</file>