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2396" windowHeight="8136" tabRatio="820" firstSheet="2" activeTab="14"/>
  </bookViews>
  <sheets>
    <sheet name="HE EU1" sheetId="1" state="hidden" r:id="rId1"/>
    <sheet name="HE EU2" sheetId="2" state="hidden" r:id="rId2"/>
    <sheet name="total year" sheetId="3" r:id="rId3"/>
    <sheet name="10-2023" sheetId="4" r:id="rId4"/>
    <sheet name="11-2023" sheetId="5" r:id="rId5"/>
    <sheet name="12-2023" sheetId="6" r:id="rId6"/>
    <sheet name="1-2024" sheetId="7" r:id="rId7"/>
    <sheet name="2-2024" sheetId="8" r:id="rId8"/>
    <sheet name="3-2024" sheetId="9" r:id="rId9"/>
    <sheet name="4-2024" sheetId="10" r:id="rId10"/>
    <sheet name="5-2024" sheetId="11" r:id="rId11"/>
    <sheet name="6-2024" sheetId="12" r:id="rId12"/>
    <sheet name="7-2024" sheetId="13" r:id="rId13"/>
    <sheet name="8-2024" sheetId="14" r:id="rId14"/>
    <sheet name="9-2024" sheetId="15" r:id="rId15"/>
    <sheet name="גיליון1" sheetId="16" state="hidden" r:id="rId16"/>
  </sheets>
  <definedNames>
    <definedName name="_ftn1" localSheetId="0">'HE EU1'!$A$15</definedName>
    <definedName name="_ftnref1" localSheetId="0">'HE EU1'!$B$11</definedName>
    <definedName name="_xlfn.IFERROR" hidden="1">#NAME?</definedName>
    <definedName name="_xlnm.Print_Area" localSheetId="3">'10-2023'!$A$1:$L$58</definedName>
    <definedName name="_xlnm.Print_Area" localSheetId="4">'11-2023'!$A$1:$L$58</definedName>
    <definedName name="_xlnm.Print_Area" localSheetId="6">'1-2024'!$A$1:$L$59</definedName>
    <definedName name="_xlnm.Print_Area" localSheetId="5">'12-2023'!$A$1:$L$58</definedName>
    <definedName name="_xlnm.Print_Area" localSheetId="7">'2-2024'!$A$1:$L$59</definedName>
    <definedName name="_xlnm.Print_Area" localSheetId="8">'3-2024'!$A$1:$L$58</definedName>
    <definedName name="_xlnm.Print_Area" localSheetId="9">'4-2024'!$A$1:$L$59</definedName>
    <definedName name="_xlnm.Print_Area" localSheetId="10">'5-2024'!$A$1:$L$59</definedName>
    <definedName name="_xlnm.Print_Area" localSheetId="11">'6-2024'!$A$1:$L$59</definedName>
    <definedName name="_xlnm.Print_Area" localSheetId="12">'7-2024'!$A$1:$L$59</definedName>
    <definedName name="_xlnm.Print_Area" localSheetId="13">'8-2024'!$A$1:$L$59</definedName>
    <definedName name="_xlnm.Print_Area" localSheetId="14">'9-2024'!$A$1:$L$59</definedName>
    <definedName name="_xlnm.Print_Area" localSheetId="0">'HE EU1'!$A$1:$E$62</definedName>
    <definedName name="_xlnm.Print_Area" localSheetId="2">'total year'!$A$1:$L$29</definedName>
  </definedNames>
  <calcPr fullCalcOnLoad="1"/>
</workbook>
</file>

<file path=xl/sharedStrings.xml><?xml version="1.0" encoding="utf-8"?>
<sst xmlns="http://schemas.openxmlformats.org/spreadsheetml/2006/main" count="697" uniqueCount="96">
  <si>
    <t>Month</t>
  </si>
  <si>
    <t>Name</t>
  </si>
  <si>
    <t>Research &amp; Development</t>
  </si>
  <si>
    <t>Fund</t>
  </si>
  <si>
    <t>Tuesday</t>
  </si>
  <si>
    <t>Wednesday</t>
  </si>
  <si>
    <t>Thursday</t>
  </si>
  <si>
    <t>Friday</t>
  </si>
  <si>
    <t>Saturday</t>
  </si>
  <si>
    <t>Sunday</t>
  </si>
  <si>
    <t>Monday</t>
  </si>
  <si>
    <t xml:space="preserve">Monthly Total </t>
  </si>
  <si>
    <t>Signature</t>
  </si>
  <si>
    <t>Date</t>
  </si>
  <si>
    <t>Supervisor signature</t>
  </si>
  <si>
    <t>Title/position</t>
  </si>
  <si>
    <t>TOTAL</t>
  </si>
  <si>
    <t>Effort Sheet</t>
  </si>
  <si>
    <t>Remarks</t>
  </si>
  <si>
    <t>TAU</t>
  </si>
  <si>
    <t>%</t>
  </si>
  <si>
    <t>Total
 R&amp;D</t>
  </si>
  <si>
    <t>USA</t>
  </si>
  <si>
    <t>I hereby declare the following: Should this project be subject to a financial audit, I agree to disclose the monthly salary slip for this effort sheet</t>
  </si>
  <si>
    <t>EU1</t>
  </si>
  <si>
    <t>EU2</t>
  </si>
  <si>
    <t>other</t>
  </si>
  <si>
    <t>Employee signature</t>
  </si>
  <si>
    <t>Paid absence</t>
  </si>
  <si>
    <t>I have checked this Effort Sheet and to the best of my knowledge the time recorded is correct.</t>
  </si>
  <si>
    <t xml:space="preserve">I hereby confirm that this Effort Sheet represents the effort devoted to the activities I am involved in, in the above projects for the period reported. 
I am aware that this report can be used as a basis for financial claims by the institiution from the above mentioned funding sources. </t>
  </si>
  <si>
    <t>&lt;&lt;&lt;&lt;&lt;&lt;&lt;</t>
  </si>
  <si>
    <t>please fill here:Staff name, Faculty, and title</t>
  </si>
  <si>
    <t>Other Activities in the university (example: Teaching)</t>
  </si>
  <si>
    <t xml:space="preserve">Total hours per Day </t>
  </si>
  <si>
    <t>Total Activities (Productive hours)</t>
  </si>
  <si>
    <t>Other</t>
  </si>
  <si>
    <t>Title / Position</t>
  </si>
  <si>
    <t>Faculty / Department</t>
  </si>
  <si>
    <t xml:space="preserve">please fill in:Name, Faculty, </t>
  </si>
  <si>
    <t>and Title in "total year" tab</t>
  </si>
  <si>
    <t>please fill in:research number and</t>
  </si>
  <si>
    <t xml:space="preserve"> Acronym in "total year" tab</t>
  </si>
  <si>
    <t>please fill here :research number and</t>
  </si>
  <si>
    <t xml:space="preserve"> Acronym </t>
  </si>
  <si>
    <t xml:space="preserve">Agreement No.     </t>
  </si>
  <si>
    <t>Efforts sheet  - Annual Academic Summary</t>
  </si>
  <si>
    <t>Organization</t>
  </si>
  <si>
    <t>Vacation, Illness  מילואים</t>
  </si>
  <si>
    <t>Project Acronym:</t>
  </si>
  <si>
    <t>* In case of a scholarship, I declare that it is work-oriented  and that the student has the necessary qualifications to carry out the tasks allocated to him/her in the project.</t>
  </si>
  <si>
    <t>חול המועד</t>
  </si>
  <si>
    <t>חנוכה</t>
  </si>
  <si>
    <t>פורים</t>
  </si>
  <si>
    <t>ערב פסח</t>
  </si>
  <si>
    <t>שבועות</t>
  </si>
  <si>
    <t>חופשה מרוכזת</t>
  </si>
  <si>
    <t>יום העצמאות</t>
  </si>
  <si>
    <t>ט באב</t>
  </si>
  <si>
    <t>סוכות</t>
  </si>
  <si>
    <t>To be filled in and uploaded as deliverable in the Funding &amp; Tenders Portal Grant Management System, at the due date foreseen in the system.</t>
  </si>
  <si>
    <t>YEAR</t>
  </si>
  <si>
    <t>01/10/2022-30/09/2023</t>
  </si>
  <si>
    <t>Project acronym:</t>
  </si>
  <si>
    <t>Participant name:</t>
  </si>
  <si>
    <t>Name of the person:</t>
  </si>
  <si>
    <t>Project number:</t>
  </si>
  <si>
    <t>Type of personnel:</t>
  </si>
  <si>
    <t>(e.g.15, 7,5, 0,5)</t>
  </si>
  <si>
    <t>Work Packages worked on</t>
  </si>
  <si>
    <t>(e.g. WP2; WP5)</t>
  </si>
  <si>
    <t xml:space="preserve">Date and signature of the person </t>
  </si>
  <si>
    <t xml:space="preserve">Name, date and signature of the supervisor </t>
  </si>
  <si>
    <t>Day worked un the action</t>
  </si>
  <si>
    <t>Signature:</t>
  </si>
  <si>
    <t xml:space="preserve">Date: </t>
  </si>
  <si>
    <t>Name:</t>
  </si>
  <si>
    <t>Date:</t>
  </si>
  <si>
    <r>
      <t>EU GRANTS</t>
    </r>
    <r>
      <rPr>
        <b/>
        <sz val="18"/>
        <color indexed="63"/>
        <rFont val="Calibri"/>
        <family val="2"/>
      </rPr>
      <t xml:space="preserve"> </t>
    </r>
    <r>
      <rPr>
        <b/>
        <sz val="18"/>
        <color indexed="63"/>
        <rFont val="Arial"/>
        <family val="2"/>
      </rPr>
      <t xml:space="preserve">DECLARATION OF DAYS WORKED ON A PROJECT </t>
    </r>
  </si>
  <si>
    <t>TOTAL days</t>
  </si>
  <si>
    <t>by hous a year</t>
  </si>
  <si>
    <t>TOTAL DAYS</t>
  </si>
  <si>
    <t>לבדיקת עיגולים</t>
  </si>
  <si>
    <t>01/10/2023-30/09/2024</t>
  </si>
  <si>
    <t>10/2023-9/2024</t>
  </si>
  <si>
    <t xml:space="preserve">חול המועד </t>
  </si>
  <si>
    <t>ע סוכות</t>
  </si>
  <si>
    <t>תחילת סמס ב</t>
  </si>
  <si>
    <t>פסח שני</t>
  </si>
  <si>
    <t>יום הזכרון</t>
  </si>
  <si>
    <t>ערב  שבועות</t>
  </si>
  <si>
    <t xml:space="preserve">פסח  </t>
  </si>
  <si>
    <t>בחירות</t>
  </si>
  <si>
    <t>תחילת סמס א</t>
  </si>
  <si>
    <t>סוף סמס א</t>
  </si>
  <si>
    <t>סוף סמס ב</t>
  </si>
</sst>
</file>

<file path=xl/styles.xml><?xml version="1.0" encoding="utf-8"?>
<styleSheet xmlns="http://schemas.openxmlformats.org/spreadsheetml/2006/main">
  <numFmts count="4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 * #,##0.0_ ;_ * \-#,##0.0_ ;_ * &quot;-&quot;?_ ;_ @_ "/>
    <numFmt numFmtId="193" formatCode="[$-40D]dddd\ dd\ mmmm\ yyyy"/>
    <numFmt numFmtId="194" formatCode="[$-F800]dddd\,\ mmmm\ dd\,\ yyyy"/>
    <numFmt numFmtId="195" formatCode="m/d/yy;@"/>
    <numFmt numFmtId="196" formatCode="[$-1010000]d/m/yyyy;@"/>
    <numFmt numFmtId="197" formatCode="[$-409]mmmmm;@"/>
    <numFmt numFmtId="198" formatCode="[$-409]mmm\-yy;@"/>
    <numFmt numFmtId="199" formatCode="ddd"/>
    <numFmt numFmtId="200" formatCode="m/d;@"/>
    <numFmt numFmtId="201" formatCode="dddd"/>
    <numFmt numFmtId="202" formatCode="[$-1010409]d\ mmm\ yy;@"/>
    <numFmt numFmtId="203" formatCode="mm/yyyy"/>
    <numFmt numFmtId="204" formatCode="0.0"/>
  </numFmts>
  <fonts count="75">
    <font>
      <sz val="10"/>
      <name val="Arial"/>
      <family val="0"/>
    </font>
    <font>
      <b/>
      <u val="single"/>
      <sz val="18"/>
      <name val="David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9"/>
      <name val="Times New Roman"/>
      <family val="1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David"/>
      <family val="2"/>
    </font>
    <font>
      <b/>
      <sz val="8"/>
      <name val="Arial"/>
      <family val="2"/>
    </font>
    <font>
      <b/>
      <sz val="18"/>
      <color indexed="63"/>
      <name val="Arial"/>
      <family val="2"/>
    </font>
    <font>
      <b/>
      <sz val="18"/>
      <color indexed="63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23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u val="single"/>
      <sz val="12"/>
      <color indexed="12"/>
      <name val="Arial"/>
      <family val="2"/>
    </font>
    <font>
      <b/>
      <sz val="9"/>
      <color indexed="23"/>
      <name val="Arial"/>
      <family val="2"/>
    </font>
    <font>
      <i/>
      <sz val="9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b/>
      <sz val="18"/>
      <color rgb="FF595959"/>
      <name val="Arial"/>
      <family val="2"/>
    </font>
    <font>
      <sz val="12"/>
      <color rgb="FF7F7F7F"/>
      <name val="Arial"/>
      <family val="2"/>
    </font>
    <font>
      <sz val="12"/>
      <color rgb="FF595959"/>
      <name val="Arial"/>
      <family val="2"/>
    </font>
    <font>
      <b/>
      <sz val="12"/>
      <color rgb="FF595959"/>
      <name val="Arial"/>
      <family val="2"/>
    </font>
    <font>
      <b/>
      <u val="single"/>
      <sz val="12"/>
      <color theme="10"/>
      <name val="Arial"/>
      <family val="2"/>
    </font>
    <font>
      <b/>
      <sz val="9"/>
      <color rgb="FF7F7F7F"/>
      <name val="Arial"/>
      <family val="2"/>
    </font>
    <font>
      <i/>
      <sz val="9"/>
      <color rgb="FF4AA55B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>
        <color rgb="FFBFBFBF"/>
      </left>
      <right style="thick">
        <color rgb="FFBFBFBF"/>
      </right>
      <top style="thick">
        <color rgb="FFBFBFBF"/>
      </top>
      <bottom>
        <color indexed="63"/>
      </bottom>
    </border>
    <border>
      <left>
        <color indexed="63"/>
      </left>
      <right style="thick">
        <color rgb="FFBFBFBF"/>
      </right>
      <top style="thick">
        <color rgb="FFBFBFBF"/>
      </top>
      <bottom>
        <color indexed="63"/>
      </bottom>
    </border>
    <border>
      <left>
        <color indexed="63"/>
      </left>
      <right style="thick">
        <color rgb="FFBFBFBF"/>
      </right>
      <top>
        <color indexed="63"/>
      </top>
      <bottom>
        <color indexed="63"/>
      </bottom>
    </border>
    <border>
      <left>
        <color indexed="63"/>
      </left>
      <right style="thick">
        <color rgb="FFBFBFBF"/>
      </right>
      <top>
        <color indexed="63"/>
      </top>
      <bottom style="thick">
        <color rgb="FFBFBFBF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rgb="FFBFBFBF"/>
      </left>
      <right style="thick">
        <color rgb="FFBFBFBF"/>
      </right>
      <top>
        <color indexed="63"/>
      </top>
      <bottom style="thick">
        <color rgb="FFBFBFBF"/>
      </bottom>
    </border>
    <border>
      <left style="thick">
        <color rgb="FFBFBFBF"/>
      </left>
      <right style="thick">
        <color rgb="FFBFBFBF"/>
      </right>
      <top>
        <color indexed="63"/>
      </top>
      <bottom>
        <color indexed="63"/>
      </bottom>
    </border>
    <border>
      <left style="thick">
        <color rgb="FFBFBFBF"/>
      </left>
      <right>
        <color indexed="63"/>
      </right>
      <top style="thick">
        <color rgb="FFBFBFBF"/>
      </top>
      <bottom>
        <color indexed="63"/>
      </bottom>
    </border>
    <border>
      <left>
        <color indexed="63"/>
      </left>
      <right>
        <color indexed="63"/>
      </right>
      <top style="thick">
        <color rgb="FFBFBFBF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wrapText="1"/>
      <protection/>
    </xf>
    <xf numFmtId="9" fontId="5" fillId="0" borderId="14" xfId="59" applyFont="1" applyBorder="1" applyAlignment="1" applyProtection="1">
      <alignment/>
      <protection/>
    </xf>
    <xf numFmtId="1" fontId="5" fillId="33" borderId="17" xfId="0" applyNumberFormat="1" applyFont="1" applyFill="1" applyBorder="1" applyAlignment="1" applyProtection="1">
      <alignment horizontal="left"/>
      <protection/>
    </xf>
    <xf numFmtId="196" fontId="0" fillId="33" borderId="18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17" fontId="3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left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left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left" vertical="top" wrapText="1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left" vertical="top" wrapText="1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9" fontId="0" fillId="0" borderId="0" xfId="59" applyAlignment="1" applyProtection="1">
      <alignment/>
      <protection/>
    </xf>
    <xf numFmtId="0" fontId="0" fillId="34" borderId="24" xfId="0" applyFont="1" applyFill="1" applyBorder="1" applyAlignment="1" applyProtection="1">
      <alignment horizontal="center"/>
      <protection locked="0"/>
    </xf>
    <xf numFmtId="0" fontId="0" fillId="34" borderId="25" xfId="0" applyFont="1" applyFill="1" applyBorder="1" applyAlignment="1" applyProtection="1">
      <alignment horizontal="center"/>
      <protection locked="0"/>
    </xf>
    <xf numFmtId="0" fontId="0" fillId="34" borderId="18" xfId="0" applyFont="1" applyFill="1" applyBorder="1" applyAlignment="1" applyProtection="1">
      <alignment horizontal="center"/>
      <protection locked="0"/>
    </xf>
    <xf numFmtId="0" fontId="0" fillId="34" borderId="17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34" borderId="2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/>
    </xf>
    <xf numFmtId="186" fontId="0" fillId="33" borderId="30" xfId="42" applyNumberFormat="1" applyFont="1" applyFill="1" applyBorder="1" applyAlignment="1" applyProtection="1">
      <alignment horizontal="right"/>
      <protection/>
    </xf>
    <xf numFmtId="186" fontId="0" fillId="33" borderId="19" xfId="42" applyNumberFormat="1" applyFont="1" applyFill="1" applyBorder="1" applyAlignment="1" applyProtection="1">
      <alignment horizontal="right"/>
      <protection/>
    </xf>
    <xf numFmtId="186" fontId="0" fillId="33" borderId="25" xfId="42" applyNumberFormat="1" applyFont="1" applyFill="1" applyBorder="1" applyAlignment="1" applyProtection="1">
      <alignment horizontal="right"/>
      <protection/>
    </xf>
    <xf numFmtId="186" fontId="5" fillId="33" borderId="31" xfId="42" applyNumberFormat="1" applyFont="1" applyFill="1" applyBorder="1" applyAlignment="1" applyProtection="1">
      <alignment horizontal="right"/>
      <protection/>
    </xf>
    <xf numFmtId="186" fontId="5" fillId="33" borderId="32" xfId="42" applyNumberFormat="1" applyFont="1" applyFill="1" applyBorder="1" applyAlignment="1" applyProtection="1">
      <alignment horizontal="right"/>
      <protection/>
    </xf>
    <xf numFmtId="186" fontId="5" fillId="33" borderId="33" xfId="42" applyNumberFormat="1" applyFont="1" applyFill="1" applyBorder="1" applyAlignment="1" applyProtection="1">
      <alignment horizontal="right"/>
      <protection/>
    </xf>
    <xf numFmtId="186" fontId="5" fillId="33" borderId="34" xfId="42" applyNumberFormat="1" applyFont="1" applyFill="1" applyBorder="1" applyAlignment="1" applyProtection="1">
      <alignment horizontal="right"/>
      <protection/>
    </xf>
    <xf numFmtId="186" fontId="5" fillId="33" borderId="35" xfId="42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85" fontId="0" fillId="0" borderId="0" xfId="42" applyFont="1" applyAlignment="1" applyProtection="1">
      <alignment/>
      <protection/>
    </xf>
    <xf numFmtId="0" fontId="5" fillId="33" borderId="11" xfId="0" applyFont="1" applyFill="1" applyBorder="1" applyAlignment="1" applyProtection="1">
      <alignment vertical="center" wrapText="1"/>
      <protection/>
    </xf>
    <xf numFmtId="0" fontId="5" fillId="33" borderId="25" xfId="0" applyFont="1" applyFill="1" applyBorder="1" applyAlignment="1" applyProtection="1">
      <alignment vertical="center" wrapText="1"/>
      <protection/>
    </xf>
    <xf numFmtId="0" fontId="5" fillId="33" borderId="18" xfId="0" applyFont="1" applyFill="1" applyBorder="1" applyAlignment="1" applyProtection="1">
      <alignment vertical="center" wrapText="1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vertical="center" wrapText="1"/>
      <protection/>
    </xf>
    <xf numFmtId="0" fontId="5" fillId="0" borderId="37" xfId="0" applyFont="1" applyBorder="1" applyAlignment="1" applyProtection="1">
      <alignment horizontal="center"/>
      <protection/>
    </xf>
    <xf numFmtId="9" fontId="0" fillId="0" borderId="38" xfId="59" applyBorder="1" applyAlignment="1" applyProtection="1">
      <alignment horizontal="right"/>
      <protection/>
    </xf>
    <xf numFmtId="0" fontId="11" fillId="33" borderId="0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199" fontId="0" fillId="0" borderId="0" xfId="0" applyNumberFormat="1" applyAlignment="1" applyProtection="1">
      <alignment/>
      <protection/>
    </xf>
    <xf numFmtId="186" fontId="0" fillId="33" borderId="27" xfId="42" applyNumberFormat="1" applyFont="1" applyFill="1" applyBorder="1" applyAlignment="1" applyProtection="1">
      <alignment horizontal="right"/>
      <protection/>
    </xf>
    <xf numFmtId="9" fontId="0" fillId="0" borderId="39" xfId="59" applyBorder="1" applyAlignment="1" applyProtection="1">
      <alignment horizontal="right"/>
      <protection/>
    </xf>
    <xf numFmtId="0" fontId="65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5" fillId="33" borderId="40" xfId="0" applyFont="1" applyFill="1" applyBorder="1" applyAlignment="1" applyProtection="1">
      <alignment horizontal="center" vertical="center" wrapText="1"/>
      <protection/>
    </xf>
    <xf numFmtId="0" fontId="5" fillId="33" borderId="41" xfId="0" applyFont="1" applyFill="1" applyBorder="1" applyAlignment="1" applyProtection="1">
      <alignment horizontal="center" vertical="center" wrapText="1"/>
      <protection/>
    </xf>
    <xf numFmtId="0" fontId="5" fillId="33" borderId="42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wrapText="1"/>
      <protection locked="0"/>
    </xf>
    <xf numFmtId="0" fontId="6" fillId="33" borderId="44" xfId="0" applyFont="1" applyFill="1" applyBorder="1" applyAlignment="1" applyProtection="1">
      <alignment/>
      <protection locked="0"/>
    </xf>
    <xf numFmtId="0" fontId="7" fillId="34" borderId="45" xfId="0" applyFont="1" applyFill="1" applyBorder="1" applyAlignment="1" applyProtection="1">
      <alignment horizontal="justify" readingOrder="2"/>
      <protection locked="0"/>
    </xf>
    <xf numFmtId="0" fontId="8" fillId="34" borderId="13" xfId="0" applyFont="1" applyFill="1" applyBorder="1" applyAlignment="1" applyProtection="1">
      <alignment/>
      <protection locked="0"/>
    </xf>
    <xf numFmtId="0" fontId="8" fillId="34" borderId="46" xfId="0" applyFont="1" applyFill="1" applyBorder="1" applyAlignment="1" applyProtection="1">
      <alignment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/>
    </xf>
    <xf numFmtId="0" fontId="13" fillId="33" borderId="18" xfId="0" applyFont="1" applyFill="1" applyBorder="1" applyAlignment="1" applyProtection="1">
      <alignment horizontal="center" vertical="center" wrapText="1"/>
      <protection/>
    </xf>
    <xf numFmtId="0" fontId="13" fillId="33" borderId="43" xfId="0" applyFont="1" applyFill="1" applyBorder="1" applyAlignment="1" applyProtection="1">
      <alignment horizontal="center" vertical="center" wrapText="1"/>
      <protection/>
    </xf>
    <xf numFmtId="0" fontId="13" fillId="33" borderId="27" xfId="0" applyFont="1" applyFill="1" applyBorder="1" applyAlignment="1" applyProtection="1">
      <alignment horizontal="center" vertical="center" wrapText="1"/>
      <protection/>
    </xf>
    <xf numFmtId="0" fontId="13" fillId="34" borderId="42" xfId="0" applyFont="1" applyFill="1" applyBorder="1" applyAlignment="1" applyProtection="1">
      <alignment horizontal="center" vertical="top" wrapText="1"/>
      <protection locked="0"/>
    </xf>
    <xf numFmtId="0" fontId="13" fillId="34" borderId="47" xfId="0" applyFont="1" applyFill="1" applyBorder="1" applyAlignment="1" applyProtection="1">
      <alignment horizontal="center" vertical="top" wrapText="1"/>
      <protection locked="0"/>
    </xf>
    <xf numFmtId="0" fontId="13" fillId="34" borderId="23" xfId="0" applyFont="1" applyFill="1" applyBorder="1" applyAlignment="1" applyProtection="1">
      <alignment horizontal="center" vertical="top" wrapText="1"/>
      <protection locked="0"/>
    </xf>
    <xf numFmtId="198" fontId="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198" fontId="3" fillId="5" borderId="18" xfId="0" applyNumberFormat="1" applyFont="1" applyFill="1" applyBorder="1" applyAlignment="1" applyProtection="1">
      <alignment horizontal="center"/>
      <protection/>
    </xf>
    <xf numFmtId="14" fontId="67" fillId="0" borderId="0" xfId="0" applyNumberFormat="1" applyFont="1" applyFill="1" applyBorder="1" applyAlignment="1" applyProtection="1">
      <alignment horizontal="center"/>
      <protection locked="0"/>
    </xf>
    <xf numFmtId="1" fontId="5" fillId="7" borderId="17" xfId="0" applyNumberFormat="1" applyFont="1" applyFill="1" applyBorder="1" applyAlignment="1" applyProtection="1">
      <alignment horizontal="left"/>
      <protection/>
    </xf>
    <xf numFmtId="0" fontId="5" fillId="7" borderId="36" xfId="0" applyFont="1" applyFill="1" applyBorder="1" applyAlignment="1" applyProtection="1">
      <alignment horizontal="center"/>
      <protection/>
    </xf>
    <xf numFmtId="0" fontId="5" fillId="7" borderId="11" xfId="0" applyFont="1" applyFill="1" applyBorder="1" applyAlignment="1" applyProtection="1">
      <alignment horizontal="center"/>
      <protection/>
    </xf>
    <xf numFmtId="196" fontId="0" fillId="7" borderId="18" xfId="0" applyNumberFormat="1" applyFont="1" applyFill="1" applyBorder="1" applyAlignment="1" applyProtection="1">
      <alignment horizontal="center"/>
      <protection/>
    </xf>
    <xf numFmtId="0" fontId="5" fillId="7" borderId="13" xfId="0" applyFont="1" applyFill="1" applyBorder="1" applyAlignment="1" applyProtection="1">
      <alignment horizontal="center"/>
      <protection/>
    </xf>
    <xf numFmtId="0" fontId="10" fillId="33" borderId="13" xfId="0" applyFont="1" applyFill="1" applyBorder="1" applyAlignment="1" applyProtection="1">
      <alignment wrapText="1"/>
      <protection locked="0"/>
    </xf>
    <xf numFmtId="0" fontId="0" fillId="34" borderId="24" xfId="0" applyFont="1" applyFill="1" applyBorder="1" applyAlignment="1" applyProtection="1">
      <alignment horizontal="center"/>
      <protection/>
    </xf>
    <xf numFmtId="0" fontId="0" fillId="34" borderId="25" xfId="0" applyFont="1" applyFill="1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 horizontal="center"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29" xfId="0" applyFont="1" applyFill="1" applyBorder="1" applyAlignment="1" applyProtection="1">
      <alignment horizontal="center"/>
      <protection/>
    </xf>
    <xf numFmtId="0" fontId="8" fillId="7" borderId="13" xfId="0" applyFont="1" applyFill="1" applyBorder="1" applyAlignment="1" applyProtection="1">
      <alignment wrapText="1"/>
      <protection locked="0"/>
    </xf>
    <xf numFmtId="0" fontId="68" fillId="35" borderId="48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49" xfId="0" applyFont="1" applyBorder="1" applyAlignment="1">
      <alignment vertical="center" wrapText="1"/>
    </xf>
    <xf numFmtId="0" fontId="70" fillId="0" borderId="50" xfId="0" applyFont="1" applyBorder="1" applyAlignment="1">
      <alignment vertical="center" wrapText="1"/>
    </xf>
    <xf numFmtId="0" fontId="70" fillId="0" borderId="51" xfId="0" applyFont="1" applyBorder="1" applyAlignment="1">
      <alignment horizontal="left" vertical="center" wrapText="1" indent="8"/>
    </xf>
    <xf numFmtId="0" fontId="70" fillId="0" borderId="51" xfId="0" applyFont="1" applyBorder="1" applyAlignment="1">
      <alignment horizontal="left" vertical="center" wrapText="1" indent="6"/>
    </xf>
    <xf numFmtId="0" fontId="18" fillId="0" borderId="0" xfId="0" applyFont="1" applyAlignment="1">
      <alignment/>
    </xf>
    <xf numFmtId="0" fontId="16" fillId="0" borderId="25" xfId="0" applyFont="1" applyBorder="1" applyAlignment="1">
      <alignment/>
    </xf>
    <xf numFmtId="14" fontId="70" fillId="0" borderId="50" xfId="0" applyNumberFormat="1" applyFont="1" applyBorder="1" applyAlignment="1">
      <alignment vertical="center" wrapText="1"/>
    </xf>
    <xf numFmtId="0" fontId="71" fillId="36" borderId="17" xfId="0" applyFont="1" applyFill="1" applyBorder="1" applyAlignment="1">
      <alignment/>
    </xf>
    <xf numFmtId="0" fontId="71" fillId="36" borderId="17" xfId="0" applyFont="1" applyFill="1" applyBorder="1" applyAlignment="1">
      <alignment vertical="center"/>
    </xf>
    <xf numFmtId="0" fontId="72" fillId="36" borderId="49" xfId="53" applyFont="1" applyFill="1" applyBorder="1" applyAlignment="1">
      <alignment horizontal="center" vertical="center" wrapText="1"/>
    </xf>
    <xf numFmtId="0" fontId="71" fillId="36" borderId="49" xfId="0" applyFont="1" applyFill="1" applyBorder="1" applyAlignment="1">
      <alignment horizontal="center" vertical="center" wrapText="1"/>
    </xf>
    <xf numFmtId="0" fontId="73" fillId="36" borderId="51" xfId="0" applyFont="1" applyFill="1" applyBorder="1" applyAlignment="1">
      <alignment horizontal="center" vertical="center" wrapText="1"/>
    </xf>
    <xf numFmtId="0" fontId="16" fillId="36" borderId="52" xfId="0" applyFont="1" applyFill="1" applyBorder="1" applyAlignment="1">
      <alignment/>
    </xf>
    <xf numFmtId="0" fontId="71" fillId="0" borderId="51" xfId="0" applyFont="1" applyBorder="1" applyAlignment="1">
      <alignment horizontal="center" vertical="center" wrapText="1"/>
    </xf>
    <xf numFmtId="0" fontId="74" fillId="35" borderId="53" xfId="0" applyFont="1" applyFill="1" applyBorder="1" applyAlignment="1">
      <alignment vertical="center"/>
    </xf>
    <xf numFmtId="14" fontId="3" fillId="0" borderId="0" xfId="0" applyNumberFormat="1" applyFont="1" applyAlignment="1">
      <alignment/>
    </xf>
    <xf numFmtId="0" fontId="71" fillId="36" borderId="53" xfId="0" applyFont="1" applyFill="1" applyBorder="1" applyAlignment="1">
      <alignment horizontal="left" vertical="center" wrapText="1"/>
    </xf>
    <xf numFmtId="0" fontId="7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13" fillId="34" borderId="18" xfId="0" applyFont="1" applyFill="1" applyBorder="1" applyAlignment="1" applyProtection="1">
      <alignment horizontal="center" vertical="top" wrapText="1"/>
      <protection locked="0"/>
    </xf>
    <xf numFmtId="0" fontId="8" fillId="33" borderId="13" xfId="0" applyFont="1" applyFill="1" applyBorder="1" applyAlignment="1" applyProtection="1">
      <alignment wrapText="1"/>
      <protection/>
    </xf>
    <xf numFmtId="203" fontId="71" fillId="36" borderId="48" xfId="0" applyNumberFormat="1" applyFont="1" applyFill="1" applyBorder="1" applyAlignment="1">
      <alignment horizontal="left" vertical="center" wrapText="1"/>
    </xf>
    <xf numFmtId="203" fontId="71" fillId="36" borderId="54" xfId="0" applyNumberFormat="1" applyFont="1" applyFill="1" applyBorder="1" applyAlignment="1">
      <alignment horizontal="left" vertical="center" wrapText="1"/>
    </xf>
    <xf numFmtId="203" fontId="71" fillId="36" borderId="53" xfId="0" applyNumberFormat="1" applyFont="1" applyFill="1" applyBorder="1" applyAlignment="1">
      <alignment horizontal="left" vertical="center" wrapText="1"/>
    </xf>
    <xf numFmtId="204" fontId="70" fillId="0" borderId="48" xfId="0" applyNumberFormat="1" applyFont="1" applyBorder="1" applyAlignment="1">
      <alignment horizontal="center" vertical="center" wrapText="1"/>
    </xf>
    <xf numFmtId="204" fontId="70" fillId="0" borderId="54" xfId="0" applyNumberFormat="1" applyFont="1" applyBorder="1" applyAlignment="1">
      <alignment horizontal="center" vertical="center" wrapText="1"/>
    </xf>
    <xf numFmtId="204" fontId="70" fillId="0" borderId="53" xfId="0" applyNumberFormat="1" applyFont="1" applyBorder="1" applyAlignment="1">
      <alignment horizontal="center" vertical="center" wrapText="1"/>
    </xf>
    <xf numFmtId="0" fontId="70" fillId="0" borderId="48" xfId="0" applyFont="1" applyBorder="1" applyAlignment="1">
      <alignment horizontal="center" vertical="center" wrapText="1"/>
    </xf>
    <xf numFmtId="0" fontId="70" fillId="0" borderId="54" xfId="0" applyFont="1" applyBorder="1" applyAlignment="1">
      <alignment horizontal="center" vertical="center" wrapText="1"/>
    </xf>
    <xf numFmtId="0" fontId="70" fillId="0" borderId="53" xfId="0" applyFont="1" applyBorder="1" applyAlignment="1">
      <alignment horizontal="center" vertical="center" wrapText="1"/>
    </xf>
    <xf numFmtId="0" fontId="17" fillId="0" borderId="55" xfId="0" applyFont="1" applyBorder="1" applyAlignment="1">
      <alignment vertical="center" wrapText="1"/>
    </xf>
    <xf numFmtId="0" fontId="17" fillId="0" borderId="56" xfId="0" applyFont="1" applyBorder="1" applyAlignment="1">
      <alignment vertical="center" wrapText="1"/>
    </xf>
    <xf numFmtId="0" fontId="71" fillId="36" borderId="48" xfId="0" applyFont="1" applyFill="1" applyBorder="1" applyAlignment="1">
      <alignment vertical="center" wrapText="1"/>
    </xf>
    <xf numFmtId="0" fontId="71" fillId="36" borderId="53" xfId="0" applyFont="1" applyFill="1" applyBorder="1" applyAlignment="1">
      <alignment vertical="center" wrapText="1"/>
    </xf>
    <xf numFmtId="0" fontId="5" fillId="33" borderId="43" xfId="0" applyFont="1" applyFill="1" applyBorder="1" applyAlignment="1" applyProtection="1">
      <alignment horizontal="center"/>
      <protection/>
    </xf>
    <xf numFmtId="0" fontId="5" fillId="33" borderId="57" xfId="0" applyFont="1" applyFill="1" applyBorder="1" applyAlignment="1" applyProtection="1">
      <alignment horizontal="center"/>
      <protection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6" fillId="33" borderId="58" xfId="0" applyFont="1" applyFill="1" applyBorder="1" applyAlignment="1" applyProtection="1">
      <alignment horizontal="center" vertical="center" wrapText="1"/>
      <protection/>
    </xf>
    <xf numFmtId="0" fontId="6" fillId="33" borderId="52" xfId="0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0" fontId="5" fillId="33" borderId="60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5" fillId="33" borderId="61" xfId="0" applyFont="1" applyFill="1" applyBorder="1" applyAlignment="1" applyProtection="1">
      <alignment horizontal="center" vertical="center" wrapText="1"/>
      <protection/>
    </xf>
    <xf numFmtId="0" fontId="5" fillId="33" borderId="62" xfId="0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6" fillId="33" borderId="63" xfId="0" applyFont="1" applyFill="1" applyBorder="1" applyAlignment="1" applyProtection="1">
      <alignment horizontal="center" vertical="center" wrapText="1"/>
      <protection/>
    </xf>
    <xf numFmtId="0" fontId="6" fillId="33" borderId="64" xfId="0" applyFont="1" applyFill="1" applyBorder="1" applyAlignment="1" applyProtection="1">
      <alignment horizontal="center" vertical="center" wrapText="1"/>
      <protection/>
    </xf>
    <xf numFmtId="0" fontId="6" fillId="33" borderId="65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33" borderId="66" xfId="0" applyFont="1" applyFill="1" applyBorder="1" applyAlignment="1" applyProtection="1">
      <alignment horizontal="center" vertical="center" wrapText="1"/>
      <protection/>
    </xf>
    <xf numFmtId="0" fontId="5" fillId="33" borderId="67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6" fillId="33" borderId="68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3" fillId="37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12" fillId="33" borderId="0" xfId="0" applyFont="1" applyFill="1" applyAlignment="1" applyProtection="1">
      <alignment horizontal="center" vertical="center"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0" fontId="3" fillId="33" borderId="69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zoomScalePageLayoutView="0" workbookViewId="0" topLeftCell="A47">
      <selection activeCell="B9" sqref="B9"/>
    </sheetView>
  </sheetViews>
  <sheetFormatPr defaultColWidth="8.7109375" defaultRowHeight="12.75"/>
  <cols>
    <col min="1" max="1" width="12.421875" style="120" customWidth="1"/>
    <col min="2" max="2" width="12.7109375" style="120" customWidth="1"/>
    <col min="3" max="3" width="20.7109375" style="120" customWidth="1"/>
    <col min="4" max="5" width="31.28125" style="120" customWidth="1"/>
    <col min="6" max="16384" width="8.7109375" style="120" customWidth="1"/>
  </cols>
  <sheetData>
    <row r="1" s="127" customFormat="1" ht="24" thickTop="1">
      <c r="A1" s="119" t="s">
        <v>78</v>
      </c>
    </row>
    <row r="2" ht="15" thickBot="1">
      <c r="A2" s="137" t="s">
        <v>60</v>
      </c>
    </row>
    <row r="3" spans="1:3" ht="15.75" thickTop="1">
      <c r="A3" s="121" t="s">
        <v>61</v>
      </c>
      <c r="B3" s="138" t="s">
        <v>62</v>
      </c>
      <c r="C3" s="121"/>
    </row>
    <row r="5" spans="1:5" ht="15">
      <c r="A5" s="130" t="s">
        <v>63</v>
      </c>
      <c r="B5" s="135"/>
      <c r="C5" s="128">
        <f>IF('total year'!$C$12=0,"",'total year'!$C$12)</f>
      </c>
      <c r="D5" s="130" t="s">
        <v>66</v>
      </c>
      <c r="E5" s="128">
        <f>IF('total year'!$C$11=0,"",'total year'!$C$11)</f>
      </c>
    </row>
    <row r="6" spans="1:3" ht="15">
      <c r="A6" s="130" t="s">
        <v>64</v>
      </c>
      <c r="B6" s="135"/>
      <c r="C6" s="128" t="str">
        <f>IF('total year'!$C$4=0,"",'total year'!$C$4)</f>
        <v>TAU</v>
      </c>
    </row>
    <row r="7" spans="1:5" ht="15">
      <c r="A7" s="130" t="s">
        <v>65</v>
      </c>
      <c r="B7" s="135"/>
      <c r="C7" s="128">
        <f>IF('total year'!$C$6=0,"",'total year'!$C$6)</f>
      </c>
      <c r="D7" s="131" t="s">
        <v>67</v>
      </c>
      <c r="E7" s="128"/>
    </row>
    <row r="8" ht="15">
      <c r="D8" s="122"/>
    </row>
    <row r="10" ht="15" thickBot="1"/>
    <row r="11" spans="1:5" ht="47.25" thickTop="1">
      <c r="A11" s="156" t="s">
        <v>0</v>
      </c>
      <c r="B11" s="132" t="s">
        <v>73</v>
      </c>
      <c r="C11" s="133" t="s">
        <v>69</v>
      </c>
      <c r="D11" s="156" t="s">
        <v>71</v>
      </c>
      <c r="E11" s="156" t="s">
        <v>72</v>
      </c>
    </row>
    <row r="12" spans="1:5" ht="15" thickBot="1">
      <c r="A12" s="157"/>
      <c r="B12" s="134" t="s">
        <v>68</v>
      </c>
      <c r="C12" s="134" t="s">
        <v>70</v>
      </c>
      <c r="D12" s="157"/>
      <c r="E12" s="157"/>
    </row>
    <row r="13" spans="1:5" ht="15" thickTop="1">
      <c r="A13" s="145">
        <f>+'total year'!$B$13</f>
        <v>45200</v>
      </c>
      <c r="B13" s="148">
        <f>MROUND('10-2023'!$C$44/8,0.5)</f>
        <v>0</v>
      </c>
      <c r="C13" s="151"/>
      <c r="D13" s="123" t="s">
        <v>74</v>
      </c>
      <c r="E13" s="123" t="s">
        <v>76</v>
      </c>
    </row>
    <row r="14" spans="1:5" ht="15">
      <c r="A14" s="146"/>
      <c r="B14" s="149"/>
      <c r="C14" s="152"/>
      <c r="D14" s="124"/>
      <c r="E14" s="124" t="s">
        <v>74</v>
      </c>
    </row>
    <row r="15" spans="1:5" ht="15">
      <c r="A15" s="146"/>
      <c r="B15" s="149"/>
      <c r="C15" s="152"/>
      <c r="D15" s="129"/>
      <c r="E15" s="124"/>
    </row>
    <row r="16" spans="1:5" ht="15" thickBot="1">
      <c r="A16" s="147"/>
      <c r="B16" s="150"/>
      <c r="C16" s="153"/>
      <c r="D16" s="125" t="s">
        <v>75</v>
      </c>
      <c r="E16" s="126" t="s">
        <v>77</v>
      </c>
    </row>
    <row r="17" spans="1:5" ht="15" thickTop="1">
      <c r="A17" s="145">
        <f>+'11-2023'!$D$2</f>
        <v>45231</v>
      </c>
      <c r="B17" s="148">
        <f>MROUND('11-2023'!$C$44/8,0.5)</f>
        <v>0</v>
      </c>
      <c r="C17" s="151"/>
      <c r="D17" s="124" t="s">
        <v>74</v>
      </c>
      <c r="E17" s="124" t="s">
        <v>76</v>
      </c>
    </row>
    <row r="18" spans="1:5" ht="15">
      <c r="A18" s="146"/>
      <c r="B18" s="149"/>
      <c r="C18" s="152"/>
      <c r="D18" s="124"/>
      <c r="E18" s="124" t="s">
        <v>74</v>
      </c>
    </row>
    <row r="19" spans="1:5" ht="15">
      <c r="A19" s="146"/>
      <c r="B19" s="149"/>
      <c r="C19" s="152"/>
      <c r="D19" s="129"/>
      <c r="E19" s="124"/>
    </row>
    <row r="20" spans="1:5" ht="15" thickBot="1">
      <c r="A20" s="147"/>
      <c r="B20" s="150"/>
      <c r="C20" s="153"/>
      <c r="D20" s="125" t="s">
        <v>75</v>
      </c>
      <c r="E20" s="126" t="s">
        <v>77</v>
      </c>
    </row>
    <row r="21" spans="1:5" ht="15" thickTop="1">
      <c r="A21" s="145">
        <f>+'total year'!$B$15</f>
        <v>45261</v>
      </c>
      <c r="B21" s="148">
        <f>MROUND('12-2023'!$C$44/8,0.5)</f>
        <v>0</v>
      </c>
      <c r="C21" s="151"/>
      <c r="D21" s="124" t="s">
        <v>74</v>
      </c>
      <c r="E21" s="124" t="s">
        <v>76</v>
      </c>
    </row>
    <row r="22" spans="1:5" ht="15">
      <c r="A22" s="146"/>
      <c r="B22" s="149"/>
      <c r="C22" s="152"/>
      <c r="D22" s="124"/>
      <c r="E22" s="124" t="s">
        <v>74</v>
      </c>
    </row>
    <row r="23" spans="1:5" ht="15">
      <c r="A23" s="146"/>
      <c r="B23" s="149"/>
      <c r="C23" s="152"/>
      <c r="D23" s="124"/>
      <c r="E23" s="124"/>
    </row>
    <row r="24" spans="1:5" ht="15" thickBot="1">
      <c r="A24" s="147"/>
      <c r="B24" s="150"/>
      <c r="C24" s="153"/>
      <c r="D24" s="125" t="s">
        <v>75</v>
      </c>
      <c r="E24" s="126" t="s">
        <v>77</v>
      </c>
    </row>
    <row r="25" spans="1:5" ht="15" thickTop="1">
      <c r="A25" s="145">
        <f>+'total year'!B16</f>
        <v>45292</v>
      </c>
      <c r="B25" s="148">
        <f>MROUND('1-2024'!$C$44/8,0.5)</f>
        <v>0</v>
      </c>
      <c r="C25" s="151"/>
      <c r="D25" s="124" t="s">
        <v>74</v>
      </c>
      <c r="E25" s="124" t="s">
        <v>76</v>
      </c>
    </row>
    <row r="26" spans="1:5" ht="15">
      <c r="A26" s="146"/>
      <c r="B26" s="149"/>
      <c r="C26" s="152"/>
      <c r="D26" s="124"/>
      <c r="E26" s="124" t="s">
        <v>74</v>
      </c>
    </row>
    <row r="27" spans="1:5" ht="15">
      <c r="A27" s="146"/>
      <c r="B27" s="149"/>
      <c r="C27" s="152"/>
      <c r="D27" s="124"/>
      <c r="E27" s="124"/>
    </row>
    <row r="28" spans="1:5" ht="15" thickBot="1">
      <c r="A28" s="147"/>
      <c r="B28" s="150"/>
      <c r="C28" s="153"/>
      <c r="D28" s="125" t="s">
        <v>75</v>
      </c>
      <c r="E28" s="126" t="s">
        <v>77</v>
      </c>
    </row>
    <row r="29" spans="1:5" ht="15" thickTop="1">
      <c r="A29" s="145">
        <f>+'total year'!$B$17</f>
        <v>45323</v>
      </c>
      <c r="B29" s="148">
        <f>MROUND('2-2024'!$C$44/8,0.5)</f>
        <v>0</v>
      </c>
      <c r="C29" s="151"/>
      <c r="D29" s="124" t="s">
        <v>74</v>
      </c>
      <c r="E29" s="124" t="s">
        <v>76</v>
      </c>
    </row>
    <row r="30" spans="1:5" ht="15">
      <c r="A30" s="146"/>
      <c r="B30" s="149"/>
      <c r="C30" s="152"/>
      <c r="D30" s="124"/>
      <c r="E30" s="124" t="s">
        <v>74</v>
      </c>
    </row>
    <row r="31" spans="1:5" ht="15">
      <c r="A31" s="146"/>
      <c r="B31" s="149"/>
      <c r="C31" s="152"/>
      <c r="D31" s="124"/>
      <c r="E31" s="124"/>
    </row>
    <row r="32" spans="1:5" ht="15" thickBot="1">
      <c r="A32" s="147"/>
      <c r="B32" s="150"/>
      <c r="C32" s="153"/>
      <c r="D32" s="125" t="s">
        <v>75</v>
      </c>
      <c r="E32" s="126" t="s">
        <v>77</v>
      </c>
    </row>
    <row r="33" spans="1:5" ht="15" thickTop="1">
      <c r="A33" s="145">
        <f>+'total year'!$B$18</f>
        <v>45352</v>
      </c>
      <c r="B33" s="148">
        <f>MROUND('3-2024'!$C$44/8,0.5)</f>
        <v>0</v>
      </c>
      <c r="C33" s="151"/>
      <c r="D33" s="124" t="s">
        <v>74</v>
      </c>
      <c r="E33" s="124" t="s">
        <v>76</v>
      </c>
    </row>
    <row r="34" spans="1:5" ht="15">
      <c r="A34" s="146"/>
      <c r="B34" s="149"/>
      <c r="C34" s="152"/>
      <c r="D34" s="124"/>
      <c r="E34" s="124" t="s">
        <v>74</v>
      </c>
    </row>
    <row r="35" spans="1:5" ht="15">
      <c r="A35" s="146"/>
      <c r="B35" s="149"/>
      <c r="C35" s="152"/>
      <c r="D35" s="124"/>
      <c r="E35" s="124"/>
    </row>
    <row r="36" spans="1:5" ht="15" thickBot="1">
      <c r="A36" s="147"/>
      <c r="B36" s="150"/>
      <c r="C36" s="153"/>
      <c r="D36" s="125" t="s">
        <v>75</v>
      </c>
      <c r="E36" s="126" t="s">
        <v>77</v>
      </c>
    </row>
    <row r="37" spans="1:5" ht="15" thickTop="1">
      <c r="A37" s="145">
        <f>+'total year'!$B$19</f>
        <v>45383</v>
      </c>
      <c r="B37" s="148">
        <f>MROUND('4-2024'!$C$44/8,0.5)</f>
        <v>0</v>
      </c>
      <c r="C37" s="151"/>
      <c r="D37" s="124" t="s">
        <v>74</v>
      </c>
      <c r="E37" s="124" t="s">
        <v>76</v>
      </c>
    </row>
    <row r="38" spans="1:5" ht="15">
      <c r="A38" s="146"/>
      <c r="B38" s="149"/>
      <c r="C38" s="152"/>
      <c r="D38" s="124"/>
      <c r="E38" s="124" t="s">
        <v>74</v>
      </c>
    </row>
    <row r="39" spans="1:5" ht="15">
      <c r="A39" s="146"/>
      <c r="B39" s="149"/>
      <c r="C39" s="152"/>
      <c r="D39" s="124"/>
      <c r="E39" s="124"/>
    </row>
    <row r="40" spans="1:5" ht="15" thickBot="1">
      <c r="A40" s="147"/>
      <c r="B40" s="150"/>
      <c r="C40" s="153"/>
      <c r="D40" s="125" t="s">
        <v>75</v>
      </c>
      <c r="E40" s="126" t="s">
        <v>77</v>
      </c>
    </row>
    <row r="41" spans="1:5" ht="15" thickTop="1">
      <c r="A41" s="145">
        <f>+'total year'!$B$20</f>
        <v>45413</v>
      </c>
      <c r="B41" s="148">
        <f>MROUND('5-2024'!$C$44/8,0.5)</f>
        <v>0</v>
      </c>
      <c r="C41" s="151"/>
      <c r="D41" s="124" t="s">
        <v>74</v>
      </c>
      <c r="E41" s="124" t="s">
        <v>76</v>
      </c>
    </row>
    <row r="42" spans="1:5" ht="15">
      <c r="A42" s="146"/>
      <c r="B42" s="149"/>
      <c r="C42" s="152"/>
      <c r="D42" s="124"/>
      <c r="E42" s="124" t="s">
        <v>74</v>
      </c>
    </row>
    <row r="43" spans="1:5" ht="15">
      <c r="A43" s="146"/>
      <c r="B43" s="149"/>
      <c r="C43" s="152"/>
      <c r="D43" s="124"/>
      <c r="E43" s="124"/>
    </row>
    <row r="44" spans="1:5" ht="15" thickBot="1">
      <c r="A44" s="147"/>
      <c r="B44" s="150"/>
      <c r="C44" s="153"/>
      <c r="D44" s="125" t="s">
        <v>75</v>
      </c>
      <c r="E44" s="126" t="s">
        <v>77</v>
      </c>
    </row>
    <row r="45" spans="1:5" ht="15" thickTop="1">
      <c r="A45" s="145">
        <f>+'total year'!$B$21</f>
        <v>45444</v>
      </c>
      <c r="B45" s="148">
        <f>MROUND('6-2024'!$C$44/8,0.5)</f>
        <v>0</v>
      </c>
      <c r="C45" s="151"/>
      <c r="D45" s="124" t="s">
        <v>74</v>
      </c>
      <c r="E45" s="124" t="s">
        <v>76</v>
      </c>
    </row>
    <row r="46" spans="1:5" ht="15">
      <c r="A46" s="146"/>
      <c r="B46" s="149"/>
      <c r="C46" s="152"/>
      <c r="D46" s="124"/>
      <c r="E46" s="124" t="s">
        <v>74</v>
      </c>
    </row>
    <row r="47" spans="1:5" ht="15">
      <c r="A47" s="146"/>
      <c r="B47" s="149"/>
      <c r="C47" s="152"/>
      <c r="D47" s="124"/>
      <c r="E47" s="124"/>
    </row>
    <row r="48" spans="1:5" ht="15" thickBot="1">
      <c r="A48" s="147"/>
      <c r="B48" s="150"/>
      <c r="C48" s="153"/>
      <c r="D48" s="125" t="s">
        <v>75</v>
      </c>
      <c r="E48" s="126" t="s">
        <v>77</v>
      </c>
    </row>
    <row r="49" spans="1:5" ht="15" thickTop="1">
      <c r="A49" s="145">
        <f>+'total year'!$B$22</f>
        <v>45474</v>
      </c>
      <c r="B49" s="148">
        <f>MROUND('7-2024'!$C$44/8,0.5)</f>
        <v>0</v>
      </c>
      <c r="C49" s="151"/>
      <c r="D49" s="124" t="s">
        <v>74</v>
      </c>
      <c r="E49" s="124" t="s">
        <v>76</v>
      </c>
    </row>
    <row r="50" spans="1:5" ht="15">
      <c r="A50" s="146"/>
      <c r="B50" s="149"/>
      <c r="C50" s="152"/>
      <c r="D50" s="124"/>
      <c r="E50" s="124" t="s">
        <v>74</v>
      </c>
    </row>
    <row r="51" spans="1:5" ht="15">
      <c r="A51" s="146"/>
      <c r="B51" s="149"/>
      <c r="C51" s="152"/>
      <c r="D51" s="124"/>
      <c r="E51" s="124"/>
    </row>
    <row r="52" spans="1:5" ht="15" thickBot="1">
      <c r="A52" s="147"/>
      <c r="B52" s="150"/>
      <c r="C52" s="153"/>
      <c r="D52" s="125" t="s">
        <v>75</v>
      </c>
      <c r="E52" s="126" t="s">
        <v>77</v>
      </c>
    </row>
    <row r="53" spans="1:5" ht="15" thickTop="1">
      <c r="A53" s="145">
        <f>+'total year'!$B$23</f>
        <v>45505</v>
      </c>
      <c r="B53" s="148">
        <f>MROUND('8-2024'!$C$44/8,0.5)</f>
        <v>0</v>
      </c>
      <c r="C53" s="151"/>
      <c r="D53" s="124" t="s">
        <v>74</v>
      </c>
      <c r="E53" s="124" t="s">
        <v>76</v>
      </c>
    </row>
    <row r="54" spans="1:5" ht="15">
      <c r="A54" s="146"/>
      <c r="B54" s="149"/>
      <c r="C54" s="152"/>
      <c r="D54" s="124"/>
      <c r="E54" s="124" t="s">
        <v>74</v>
      </c>
    </row>
    <row r="55" spans="1:5" ht="15">
      <c r="A55" s="146"/>
      <c r="B55" s="149"/>
      <c r="C55" s="152"/>
      <c r="D55" s="124"/>
      <c r="E55" s="124"/>
    </row>
    <row r="56" spans="1:5" ht="15" thickBot="1">
      <c r="A56" s="147"/>
      <c r="B56" s="150"/>
      <c r="C56" s="153"/>
      <c r="D56" s="125" t="s">
        <v>75</v>
      </c>
      <c r="E56" s="126" t="s">
        <v>77</v>
      </c>
    </row>
    <row r="57" spans="1:5" ht="15" thickTop="1">
      <c r="A57" s="145">
        <f>+'total year'!$B$24</f>
        <v>45536</v>
      </c>
      <c r="B57" s="148">
        <f>MROUND('9-2024'!$C$44/8,0.5)</f>
        <v>0</v>
      </c>
      <c r="C57" s="151"/>
      <c r="D57" s="124" t="s">
        <v>74</v>
      </c>
      <c r="E57" s="124" t="s">
        <v>76</v>
      </c>
    </row>
    <row r="58" spans="1:5" ht="15">
      <c r="A58" s="146"/>
      <c r="B58" s="149"/>
      <c r="C58" s="152"/>
      <c r="D58" s="124"/>
      <c r="E58" s="124" t="s">
        <v>74</v>
      </c>
    </row>
    <row r="59" spans="1:5" ht="15">
      <c r="A59" s="146"/>
      <c r="B59" s="149"/>
      <c r="C59" s="152"/>
      <c r="D59" s="124"/>
      <c r="E59" s="124"/>
    </row>
    <row r="60" spans="1:5" ht="15" thickBot="1">
      <c r="A60" s="147"/>
      <c r="B60" s="150"/>
      <c r="C60" s="153"/>
      <c r="D60" s="125" t="s">
        <v>75</v>
      </c>
      <c r="E60" s="126" t="s">
        <v>77</v>
      </c>
    </row>
    <row r="61" spans="1:5" ht="32.25" thickBot="1" thickTop="1">
      <c r="A61" s="139" t="s">
        <v>81</v>
      </c>
      <c r="B61" s="136">
        <f>SUM(B13:B60)</f>
        <v>0</v>
      </c>
      <c r="C61" s="154"/>
      <c r="D61" s="155"/>
      <c r="E61" s="155"/>
    </row>
    <row r="62" ht="15" thickTop="1"/>
    <row r="66" spans="1:3" ht="31.5" thickBot="1">
      <c r="A66" s="139" t="s">
        <v>80</v>
      </c>
      <c r="B66" s="136">
        <f>MROUND('total year'!C25/8,0.5)</f>
        <v>0</v>
      </c>
      <c r="C66" s="120" t="s">
        <v>82</v>
      </c>
    </row>
    <row r="67" ht="15" thickTop="1"/>
  </sheetData>
  <sheetProtection password="CC3D" sheet="1"/>
  <mergeCells count="40">
    <mergeCell ref="A11:A12"/>
    <mergeCell ref="D11:D12"/>
    <mergeCell ref="E11:E12"/>
    <mergeCell ref="A13:A16"/>
    <mergeCell ref="B13:B16"/>
    <mergeCell ref="C13:C16"/>
    <mergeCell ref="A17:A20"/>
    <mergeCell ref="B17:B20"/>
    <mergeCell ref="C17:C20"/>
    <mergeCell ref="A21:A24"/>
    <mergeCell ref="B21:B24"/>
    <mergeCell ref="C21:C24"/>
    <mergeCell ref="A25:A28"/>
    <mergeCell ref="B25:B28"/>
    <mergeCell ref="C25:C28"/>
    <mergeCell ref="A29:A32"/>
    <mergeCell ref="B29:B32"/>
    <mergeCell ref="C29:C32"/>
    <mergeCell ref="A33:A36"/>
    <mergeCell ref="B33:B36"/>
    <mergeCell ref="C33:C36"/>
    <mergeCell ref="A37:A40"/>
    <mergeCell ref="B37:B40"/>
    <mergeCell ref="C37:C40"/>
    <mergeCell ref="A41:A44"/>
    <mergeCell ref="B41:B44"/>
    <mergeCell ref="C41:C44"/>
    <mergeCell ref="A45:A48"/>
    <mergeCell ref="B45:B48"/>
    <mergeCell ref="C45:C48"/>
    <mergeCell ref="A57:A60"/>
    <mergeCell ref="B57:B60"/>
    <mergeCell ref="C57:C60"/>
    <mergeCell ref="C61:E61"/>
    <mergeCell ref="A49:A52"/>
    <mergeCell ref="B49:B52"/>
    <mergeCell ref="C49:C52"/>
    <mergeCell ref="A53:A56"/>
    <mergeCell ref="B53:B56"/>
    <mergeCell ref="C53:C5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4">
      <selection activeCell="L33" sqref="L33"/>
    </sheetView>
  </sheetViews>
  <sheetFormatPr defaultColWidth="9.28125" defaultRowHeight="12.75"/>
  <cols>
    <col min="1" max="1" width="13.00390625" style="14" customWidth="1"/>
    <col min="2" max="2" width="17.28125" style="14" customWidth="1"/>
    <col min="3" max="3" width="9.7109375" style="14" customWidth="1"/>
    <col min="4" max="4" width="11.28125" style="14" customWidth="1"/>
    <col min="5" max="5" width="11.00390625" style="14" customWidth="1"/>
    <col min="6" max="6" width="10.7109375" style="14" customWidth="1"/>
    <col min="7" max="7" width="7.7109375" style="14" customWidth="1"/>
    <col min="8" max="8" width="10.28125" style="14" customWidth="1"/>
    <col min="9" max="9" width="12.421875" style="14" customWidth="1"/>
    <col min="10" max="10" width="11.57421875" style="14" customWidth="1"/>
    <col min="11" max="11" width="7.28125" style="14" customWidth="1"/>
    <col min="12" max="16384" width="9.28125" style="14" customWidth="1"/>
  </cols>
  <sheetData>
    <row r="1" spans="1:12" ht="18.75" customHeight="1">
      <c r="A1" s="191" t="s">
        <v>17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7.25">
      <c r="A2" s="15"/>
      <c r="B2" s="16" t="s">
        <v>0</v>
      </c>
      <c r="C2" s="17"/>
      <c r="D2" s="101">
        <f>+A13</f>
        <v>45383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77" t="str">
        <f>'total year'!C4:E4</f>
        <v>TAU</v>
      </c>
      <c r="D4" s="177"/>
      <c r="E4" s="23"/>
      <c r="F4" s="16" t="s">
        <v>38</v>
      </c>
      <c r="G4" s="19"/>
      <c r="H4" s="22"/>
      <c r="I4" s="177" t="str">
        <f>IF('total year'!I4:K4=0," ",'total year'!I4:K4)</f>
        <v> </v>
      </c>
      <c r="J4" s="177"/>
      <c r="K4" s="20"/>
      <c r="L4" s="17"/>
      <c r="M4" s="81" t="s">
        <v>31</v>
      </c>
    </row>
    <row r="5" spans="1:15" ht="17.25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2" t="s">
        <v>39</v>
      </c>
      <c r="O5" s="82"/>
    </row>
    <row r="6" spans="1:13" ht="17.25">
      <c r="A6" s="21"/>
      <c r="B6" s="16" t="s">
        <v>1</v>
      </c>
      <c r="C6" s="192" t="str">
        <f>IF('total year'!C6:E6=0," ",'total year'!C6:E6)</f>
        <v> </v>
      </c>
      <c r="D6" s="192"/>
      <c r="E6" s="22"/>
      <c r="F6" s="16" t="s">
        <v>37</v>
      </c>
      <c r="G6" s="19"/>
      <c r="H6" s="26"/>
      <c r="I6" s="177" t="str">
        <f>IF('total year'!I6:K6=0," ",'total year'!I6:K6)</f>
        <v> </v>
      </c>
      <c r="J6" s="177"/>
      <c r="K6" s="20"/>
      <c r="L6" s="22"/>
      <c r="M6" s="82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83"/>
      <c r="B8" s="30"/>
      <c r="C8" s="160" t="s">
        <v>2</v>
      </c>
      <c r="D8" s="161"/>
      <c r="E8" s="162"/>
      <c r="F8" s="163"/>
      <c r="G8" s="193"/>
      <c r="H8" s="173" t="s">
        <v>33</v>
      </c>
      <c r="I8" s="166" t="s">
        <v>35</v>
      </c>
      <c r="J8" s="164" t="s">
        <v>28</v>
      </c>
      <c r="K8" s="178" t="s">
        <v>34</v>
      </c>
      <c r="L8" s="178" t="s">
        <v>18</v>
      </c>
    </row>
    <row r="9" spans="1:12" ht="12.75" customHeight="1">
      <c r="A9" s="84"/>
      <c r="B9" s="32"/>
      <c r="C9" s="73"/>
      <c r="D9" s="71"/>
      <c r="E9" s="71"/>
      <c r="F9" s="71"/>
      <c r="G9" s="169" t="s">
        <v>21</v>
      </c>
      <c r="H9" s="174"/>
      <c r="I9" s="167"/>
      <c r="J9" s="165"/>
      <c r="K9" s="179"/>
      <c r="L9" s="179"/>
    </row>
    <row r="10" spans="1:13" ht="12.75" customHeight="1">
      <c r="A10" s="36"/>
      <c r="B10" s="35" t="s">
        <v>3</v>
      </c>
      <c r="C10" s="87" t="s">
        <v>24</v>
      </c>
      <c r="D10" s="88" t="s">
        <v>25</v>
      </c>
      <c r="E10" s="88" t="s">
        <v>22</v>
      </c>
      <c r="F10" s="88" t="s">
        <v>36</v>
      </c>
      <c r="G10" s="170"/>
      <c r="H10" s="174"/>
      <c r="I10" s="167"/>
      <c r="J10" s="181" t="s">
        <v>48</v>
      </c>
      <c r="K10" s="179"/>
      <c r="L10" s="179"/>
      <c r="M10" s="81" t="s">
        <v>31</v>
      </c>
    </row>
    <row r="11" spans="1:13" ht="31.5" customHeight="1">
      <c r="A11" s="85"/>
      <c r="B11" s="38" t="s">
        <v>45</v>
      </c>
      <c r="C11" s="94" t="str">
        <f>IF('total year'!C11=0," ",'total year'!C11)</f>
        <v> </v>
      </c>
      <c r="D11" s="95" t="str">
        <f>IF('total year'!D11=0," ",'total year'!D11)</f>
        <v> </v>
      </c>
      <c r="E11" s="95" t="str">
        <f>IF('total year'!E11=0," ",'total year'!E11)</f>
        <v> </v>
      </c>
      <c r="F11" s="95" t="str">
        <f>IF('total year'!F11=0," ",'total year'!F11)</f>
        <v> </v>
      </c>
      <c r="G11" s="170"/>
      <c r="H11" s="174"/>
      <c r="I11" s="167"/>
      <c r="J11" s="182"/>
      <c r="K11" s="179"/>
      <c r="L11" s="179"/>
      <c r="M11" s="82" t="s">
        <v>41</v>
      </c>
    </row>
    <row r="12" spans="1:13" ht="31.5" customHeight="1" thickBot="1">
      <c r="A12" s="86"/>
      <c r="B12" s="40" t="s">
        <v>49</v>
      </c>
      <c r="C12" s="96" t="str">
        <f>IF('total year'!C12=0," ",'total year'!C12)</f>
        <v> </v>
      </c>
      <c r="D12" s="97" t="str">
        <f>IF('total year'!D12=0," ",'total year'!D12)</f>
        <v> </v>
      </c>
      <c r="E12" s="97" t="str">
        <f>IF('total year'!E12=0," ",'total year'!E12)</f>
        <v> </v>
      </c>
      <c r="F12" s="97" t="str">
        <f>IF('total year'!F12=0," ",'total year'!F12)</f>
        <v> </v>
      </c>
      <c r="G12" s="195"/>
      <c r="H12" s="175"/>
      <c r="I12" s="168"/>
      <c r="J12" s="183"/>
      <c r="K12" s="180"/>
      <c r="L12" s="180"/>
      <c r="M12" s="82" t="s">
        <v>42</v>
      </c>
    </row>
    <row r="13" spans="1:14" ht="12.75">
      <c r="A13" s="13">
        <v>45383</v>
      </c>
      <c r="B13" s="12" t="str">
        <f>VLOOKUP(WEEKDAY(A13,1),גיליון1!$A$3:$B$9,2,0)</f>
        <v>Monday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2">+H13+G13</f>
        <v>0</v>
      </c>
      <c r="J13" s="56"/>
      <c r="K13" s="6">
        <f aca="true" t="shared" si="1" ref="K13:K42">+J13+I13</f>
        <v>0</v>
      </c>
      <c r="L13" s="89"/>
      <c r="N13" s="78"/>
    </row>
    <row r="14" spans="1:14" ht="12.75">
      <c r="A14" s="13">
        <f>+A13+1</f>
        <v>45384</v>
      </c>
      <c r="B14" s="12" t="str">
        <f>VLOOKUP(WEEKDAY(A14,1),גיליון1!$A$3:$B$9,2,0)</f>
        <v>Tuesday</v>
      </c>
      <c r="C14" s="51"/>
      <c r="D14" s="52"/>
      <c r="E14" s="53"/>
      <c r="F14" s="54"/>
      <c r="G14" s="72">
        <f aca="true" t="shared" si="2" ref="G14:G42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89"/>
      <c r="N14" s="78"/>
    </row>
    <row r="15" spans="1:14" ht="12.75">
      <c r="A15" s="13">
        <f aca="true" t="shared" si="3" ref="A15:A42">+A14+1</f>
        <v>45385</v>
      </c>
      <c r="B15" s="12" t="str">
        <f>VLOOKUP(WEEKDAY(A15,1),גיליון1!$A$3:$B$9,2,0)</f>
        <v>Wednesday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89"/>
      <c r="N15" s="78"/>
    </row>
    <row r="16" spans="1:14" ht="12.75">
      <c r="A16" s="13">
        <f t="shared" si="3"/>
        <v>45386</v>
      </c>
      <c r="B16" s="12" t="str">
        <f>VLOOKUP(WEEKDAY(A16,1),גיליון1!$A$3:$B$9,2,0)</f>
        <v>Thursday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89"/>
      <c r="N16" s="78"/>
    </row>
    <row r="17" spans="1:14" ht="12.75">
      <c r="A17" s="109">
        <f t="shared" si="3"/>
        <v>45387</v>
      </c>
      <c r="B17" s="106" t="str">
        <f>VLOOKUP(WEEKDAY(A17,1),גיליון1!$A$3:$B$9,2,0)</f>
        <v>Friday</v>
      </c>
      <c r="C17" s="51"/>
      <c r="D17" s="52"/>
      <c r="E17" s="53"/>
      <c r="F17" s="54"/>
      <c r="G17" s="107">
        <f t="shared" si="2"/>
        <v>0</v>
      </c>
      <c r="H17" s="55"/>
      <c r="I17" s="108">
        <f t="shared" si="0"/>
        <v>0</v>
      </c>
      <c r="J17" s="56"/>
      <c r="K17" s="110">
        <f t="shared" si="1"/>
        <v>0</v>
      </c>
      <c r="L17" s="118"/>
      <c r="N17" s="78"/>
    </row>
    <row r="18" spans="1:14" ht="12.75">
      <c r="A18" s="109">
        <f t="shared" si="3"/>
        <v>45388</v>
      </c>
      <c r="B18" s="106" t="str">
        <f>VLOOKUP(WEEKDAY(A18,1),גיליון1!$A$3:$B$9,2,0)</f>
        <v>Saturday</v>
      </c>
      <c r="C18" s="51"/>
      <c r="D18" s="52"/>
      <c r="E18" s="53"/>
      <c r="F18" s="54"/>
      <c r="G18" s="107">
        <f t="shared" si="2"/>
        <v>0</v>
      </c>
      <c r="H18" s="55"/>
      <c r="I18" s="108">
        <f t="shared" si="0"/>
        <v>0</v>
      </c>
      <c r="J18" s="56"/>
      <c r="K18" s="110">
        <f t="shared" si="1"/>
        <v>0</v>
      </c>
      <c r="L18" s="118"/>
      <c r="N18" s="78"/>
    </row>
    <row r="19" spans="1:14" ht="12.75">
      <c r="A19" s="13">
        <f t="shared" si="3"/>
        <v>45389</v>
      </c>
      <c r="B19" s="12" t="str">
        <f>VLOOKUP(WEEKDAY(A19,1),גיליון1!$A$3:$B$9,2,0)</f>
        <v>Sunday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89"/>
      <c r="N19" s="78"/>
    </row>
    <row r="20" spans="1:14" ht="12.75">
      <c r="A20" s="13">
        <f t="shared" si="3"/>
        <v>45390</v>
      </c>
      <c r="B20" s="12" t="str">
        <f>VLOOKUP(WEEKDAY(A20,1),גיליון1!$A$3:$B$9,2,0)</f>
        <v>Monday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89"/>
      <c r="N20" s="78"/>
    </row>
    <row r="21" spans="1:14" ht="12.75">
      <c r="A21" s="13">
        <f t="shared" si="3"/>
        <v>45391</v>
      </c>
      <c r="B21" s="12" t="str">
        <f>VLOOKUP(WEEKDAY(A21,1),גיליון1!$A$3:$B$9,2,0)</f>
        <v>Tuesday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89"/>
      <c r="N21" s="78"/>
    </row>
    <row r="22" spans="1:14" ht="12.75">
      <c r="A22" s="13">
        <f t="shared" si="3"/>
        <v>45392</v>
      </c>
      <c r="B22" s="12" t="str">
        <f>VLOOKUP(WEEKDAY(A22,1),גיליון1!$A$3:$B$9,2,0)</f>
        <v>Wednesday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89"/>
      <c r="N22" s="78"/>
    </row>
    <row r="23" spans="1:14" ht="12.75">
      <c r="A23" s="13">
        <f t="shared" si="3"/>
        <v>45393</v>
      </c>
      <c r="B23" s="12" t="str">
        <f>VLOOKUP(WEEKDAY(A23,1),גיליון1!$A$3:$B$9,2,0)</f>
        <v>Thursday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89"/>
      <c r="N23" s="78"/>
    </row>
    <row r="24" spans="1:14" ht="12.75">
      <c r="A24" s="109">
        <f t="shared" si="3"/>
        <v>45394</v>
      </c>
      <c r="B24" s="106" t="str">
        <f>VLOOKUP(WEEKDAY(A24,1),גיליון1!$A$3:$B$9,2,0)</f>
        <v>Friday</v>
      </c>
      <c r="C24" s="51"/>
      <c r="D24" s="52"/>
      <c r="E24" s="53"/>
      <c r="F24" s="54"/>
      <c r="G24" s="107">
        <f t="shared" si="2"/>
        <v>0</v>
      </c>
      <c r="H24" s="55"/>
      <c r="I24" s="108">
        <f t="shared" si="0"/>
        <v>0</v>
      </c>
      <c r="J24" s="56"/>
      <c r="K24" s="110">
        <f t="shared" si="1"/>
        <v>0</v>
      </c>
      <c r="L24" s="118"/>
      <c r="N24" s="78"/>
    </row>
    <row r="25" spans="1:14" ht="12.75">
      <c r="A25" s="109">
        <f t="shared" si="3"/>
        <v>45395</v>
      </c>
      <c r="B25" s="106" t="str">
        <f>VLOOKUP(WEEKDAY(A25,1),גיליון1!$A$3:$B$9,2,0)</f>
        <v>Saturday</v>
      </c>
      <c r="C25" s="51"/>
      <c r="D25" s="52"/>
      <c r="E25" s="53"/>
      <c r="F25" s="54"/>
      <c r="G25" s="107">
        <f t="shared" si="2"/>
        <v>0</v>
      </c>
      <c r="H25" s="55"/>
      <c r="I25" s="108">
        <f t="shared" si="0"/>
        <v>0</v>
      </c>
      <c r="J25" s="56"/>
      <c r="K25" s="110">
        <f t="shared" si="1"/>
        <v>0</v>
      </c>
      <c r="L25" s="118"/>
      <c r="N25" s="78"/>
    </row>
    <row r="26" spans="1:14" ht="12.75">
      <c r="A26" s="13">
        <f t="shared" si="3"/>
        <v>45396</v>
      </c>
      <c r="B26" s="12" t="str">
        <f>VLOOKUP(WEEKDAY(A26,1),גיליון1!$A$3:$B$9,2,0)</f>
        <v>Sunday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89"/>
      <c r="N26" s="78"/>
    </row>
    <row r="27" spans="1:14" ht="12.75">
      <c r="A27" s="13">
        <f t="shared" si="3"/>
        <v>45397</v>
      </c>
      <c r="B27" s="12" t="str">
        <f>VLOOKUP(WEEKDAY(A27,1),גיליון1!$A$3:$B$9,2,0)</f>
        <v>Monday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89"/>
      <c r="N27" s="78"/>
    </row>
    <row r="28" spans="1:14" ht="12.75">
      <c r="A28" s="13">
        <f t="shared" si="3"/>
        <v>45398</v>
      </c>
      <c r="B28" s="12" t="str">
        <f>VLOOKUP(WEEKDAY(A28,1),גיליון1!$A$3:$B$9,2,0)</f>
        <v>Tuesday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89"/>
      <c r="N28" s="78"/>
    </row>
    <row r="29" spans="1:14" ht="12.75">
      <c r="A29" s="13">
        <f t="shared" si="3"/>
        <v>45399</v>
      </c>
      <c r="B29" s="12" t="str">
        <f>VLOOKUP(WEEKDAY(A29,1),גיליון1!$A$3:$B$9,2,0)</f>
        <v>Wednesday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89"/>
      <c r="N29" s="78"/>
    </row>
    <row r="30" spans="1:14" ht="12.75">
      <c r="A30" s="13">
        <f t="shared" si="3"/>
        <v>45400</v>
      </c>
      <c r="B30" s="12" t="str">
        <f>VLOOKUP(WEEKDAY(A30,1),גיליון1!$A$3:$B$9,2,0)</f>
        <v>Thursday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89"/>
      <c r="N30" s="78"/>
    </row>
    <row r="31" spans="1:14" ht="12.75">
      <c r="A31" s="109">
        <f t="shared" si="3"/>
        <v>45401</v>
      </c>
      <c r="B31" s="106" t="str">
        <f>VLOOKUP(WEEKDAY(A31,1),גיליון1!$A$3:$B$9,2,0)</f>
        <v>Friday</v>
      </c>
      <c r="C31" s="51"/>
      <c r="D31" s="52"/>
      <c r="E31" s="53"/>
      <c r="F31" s="54"/>
      <c r="G31" s="107">
        <f t="shared" si="2"/>
        <v>0</v>
      </c>
      <c r="H31" s="55"/>
      <c r="I31" s="108">
        <f t="shared" si="0"/>
        <v>0</v>
      </c>
      <c r="J31" s="56"/>
      <c r="K31" s="110">
        <f t="shared" si="1"/>
        <v>0</v>
      </c>
      <c r="L31" s="118"/>
      <c r="N31" s="78"/>
    </row>
    <row r="32" spans="1:14" ht="12.75">
      <c r="A32" s="109">
        <f t="shared" si="3"/>
        <v>45402</v>
      </c>
      <c r="B32" s="106" t="str">
        <f>VLOOKUP(WEEKDAY(A32,1),גיליון1!$A$3:$B$9,2,0)</f>
        <v>Saturday</v>
      </c>
      <c r="C32" s="51"/>
      <c r="D32" s="52"/>
      <c r="E32" s="53"/>
      <c r="F32" s="54"/>
      <c r="G32" s="107">
        <f t="shared" si="2"/>
        <v>0</v>
      </c>
      <c r="H32" s="55"/>
      <c r="I32" s="108">
        <f t="shared" si="0"/>
        <v>0</v>
      </c>
      <c r="J32" s="56"/>
      <c r="K32" s="110">
        <f t="shared" si="1"/>
        <v>0</v>
      </c>
      <c r="L32" s="118"/>
      <c r="N32" s="78"/>
    </row>
    <row r="33" spans="1:14" ht="12.75">
      <c r="A33" s="13">
        <f t="shared" si="3"/>
        <v>45403</v>
      </c>
      <c r="B33" s="12" t="str">
        <f>VLOOKUP(WEEKDAY(A33,1),גיליון1!$A$3:$B$9,2,0)</f>
        <v>Sunday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89"/>
      <c r="N33" s="78"/>
    </row>
    <row r="34" spans="1:14" ht="12.75">
      <c r="A34" s="13">
        <f t="shared" si="3"/>
        <v>45404</v>
      </c>
      <c r="B34" s="12" t="str">
        <f>VLOOKUP(WEEKDAY(A34,1),גיליון1!$A$3:$B$9,2,0)</f>
        <v>Monday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89" t="s">
        <v>54</v>
      </c>
      <c r="N34" s="78"/>
    </row>
    <row r="35" spans="1:14" ht="12.75">
      <c r="A35" s="13">
        <f t="shared" si="3"/>
        <v>45405</v>
      </c>
      <c r="B35" s="12" t="str">
        <f>VLOOKUP(WEEKDAY(A35,1),גיליון1!$A$3:$B$9,2,0)</f>
        <v>Tuesday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89" t="s">
        <v>91</v>
      </c>
      <c r="N35" s="78"/>
    </row>
    <row r="36" spans="1:14" ht="12.75">
      <c r="A36" s="13">
        <f t="shared" si="3"/>
        <v>45406</v>
      </c>
      <c r="B36" s="12" t="str">
        <f>VLOOKUP(WEEKDAY(A36,1),גיליון1!$A$3:$B$9,2,0)</f>
        <v>Wednesday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89" t="s">
        <v>51</v>
      </c>
      <c r="N36" s="78"/>
    </row>
    <row r="37" spans="1:14" ht="12.75">
      <c r="A37" s="13">
        <f t="shared" si="3"/>
        <v>45407</v>
      </c>
      <c r="B37" s="12" t="str">
        <f>VLOOKUP(WEEKDAY(A37,1),גיליון1!$A$3:$B$9,2,0)</f>
        <v>Thursday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89" t="s">
        <v>51</v>
      </c>
      <c r="N37" s="78"/>
    </row>
    <row r="38" spans="1:14" ht="12.75">
      <c r="A38" s="109">
        <f>+A37+1</f>
        <v>45408</v>
      </c>
      <c r="B38" s="106" t="str">
        <f>VLOOKUP(WEEKDAY(A38,1),גיליון1!$A$3:$B$9,2,0)</f>
        <v>Friday</v>
      </c>
      <c r="C38" s="51"/>
      <c r="D38" s="52"/>
      <c r="E38" s="53"/>
      <c r="F38" s="54"/>
      <c r="G38" s="107">
        <f t="shared" si="2"/>
        <v>0</v>
      </c>
      <c r="H38" s="55"/>
      <c r="I38" s="108">
        <f t="shared" si="0"/>
        <v>0</v>
      </c>
      <c r="J38" s="56"/>
      <c r="K38" s="110">
        <f t="shared" si="1"/>
        <v>0</v>
      </c>
      <c r="L38" s="118"/>
      <c r="N38" s="78"/>
    </row>
    <row r="39" spans="1:14" ht="12.75">
      <c r="A39" s="109">
        <f t="shared" si="3"/>
        <v>45409</v>
      </c>
      <c r="B39" s="106" t="str">
        <f>VLOOKUP(WEEKDAY(A39,1),גיליון1!$A$3:$B$9,2,0)</f>
        <v>Saturday</v>
      </c>
      <c r="C39" s="51"/>
      <c r="D39" s="52"/>
      <c r="E39" s="53"/>
      <c r="F39" s="54"/>
      <c r="G39" s="107">
        <f t="shared" si="2"/>
        <v>0</v>
      </c>
      <c r="H39" s="55"/>
      <c r="I39" s="108">
        <f t="shared" si="0"/>
        <v>0</v>
      </c>
      <c r="J39" s="56"/>
      <c r="K39" s="110">
        <f t="shared" si="1"/>
        <v>0</v>
      </c>
      <c r="L39" s="118"/>
      <c r="N39" s="78"/>
    </row>
    <row r="40" spans="1:14" ht="12.75">
      <c r="A40" s="13">
        <f t="shared" si="3"/>
        <v>45410</v>
      </c>
      <c r="B40" s="12" t="str">
        <f>VLOOKUP(WEEKDAY(A40,1),גיליון1!$A$3:$B$9,2,0)</f>
        <v>Sunday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89" t="s">
        <v>54</v>
      </c>
      <c r="N40" s="78"/>
    </row>
    <row r="41" spans="1:14" ht="12.75">
      <c r="A41" s="13">
        <f t="shared" si="3"/>
        <v>45411</v>
      </c>
      <c r="B41" s="12" t="str">
        <f>VLOOKUP(WEEKDAY(A41,1),גיליון1!$A$3:$B$9,2,0)</f>
        <v>Monday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89" t="s">
        <v>88</v>
      </c>
      <c r="N41" s="78"/>
    </row>
    <row r="42" spans="1:14" ht="12.75">
      <c r="A42" s="13">
        <f t="shared" si="3"/>
        <v>45412</v>
      </c>
      <c r="B42" s="12" t="str">
        <f>VLOOKUP(WEEKDAY(A42,1),גיליון1!$A$3:$B$9,2,0)</f>
        <v>Tuesday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89"/>
      <c r="N42" s="78"/>
    </row>
    <row r="43" spans="1:14" ht="13.5" thickBot="1">
      <c r="A43" s="13"/>
      <c r="B43" s="12"/>
      <c r="C43" s="112"/>
      <c r="D43" s="113"/>
      <c r="E43" s="114"/>
      <c r="F43" s="115"/>
      <c r="G43" s="72"/>
      <c r="H43" s="116"/>
      <c r="I43" s="4"/>
      <c r="J43" s="117"/>
      <c r="K43" s="6"/>
      <c r="L43" s="89"/>
      <c r="N43" s="78"/>
    </row>
    <row r="44" spans="1:12" ht="13.5" thickBot="1">
      <c r="A44" s="189" t="s">
        <v>11</v>
      </c>
      <c r="B44" s="190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87" t="s">
        <v>30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</row>
    <row r="46" spans="1:12" ht="42" customHeight="1">
      <c r="A46" s="186" t="s">
        <v>23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</row>
    <row r="47" spans="1:12" ht="19.5" customHeight="1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1:12" ht="12.75">
      <c r="A48" s="42"/>
      <c r="B48" s="77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88"/>
      <c r="D49" s="188"/>
      <c r="E49" s="46"/>
      <c r="F49" s="46"/>
      <c r="G49" s="46"/>
      <c r="H49" s="26" t="s">
        <v>13</v>
      </c>
      <c r="I49" s="26"/>
      <c r="J49" s="26"/>
      <c r="K49" s="105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87" t="s">
        <v>50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</row>
    <row r="54" spans="1:12" ht="12.75">
      <c r="A54" s="42"/>
      <c r="B54" s="45" t="s">
        <v>12</v>
      </c>
      <c r="C54" s="185"/>
      <c r="D54" s="185"/>
      <c r="E54" s="46"/>
      <c r="F54" s="46"/>
      <c r="G54" s="46"/>
      <c r="H54" s="26" t="s">
        <v>13</v>
      </c>
      <c r="I54" s="26"/>
      <c r="J54" s="26"/>
      <c r="K54" s="102"/>
      <c r="L54" s="46"/>
    </row>
    <row r="55" spans="1:12" ht="12.75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85"/>
      <c r="D56" s="185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3.5" thickBot="1">
      <c r="A57" s="48"/>
      <c r="B57" s="49"/>
    </row>
    <row r="58" spans="1:9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2">
      <selection activeCell="L39" sqref="L39"/>
    </sheetView>
  </sheetViews>
  <sheetFormatPr defaultColWidth="9.28125" defaultRowHeight="12.75"/>
  <cols>
    <col min="1" max="1" width="13.00390625" style="14" customWidth="1"/>
    <col min="2" max="2" width="17.28125" style="14" customWidth="1"/>
    <col min="3" max="3" width="9.7109375" style="14" customWidth="1"/>
    <col min="4" max="4" width="11.28125" style="14" customWidth="1"/>
    <col min="5" max="5" width="11.00390625" style="14" customWidth="1"/>
    <col min="6" max="6" width="10.7109375" style="14" customWidth="1"/>
    <col min="7" max="7" width="7.7109375" style="14" customWidth="1"/>
    <col min="8" max="8" width="10.28125" style="14" customWidth="1"/>
    <col min="9" max="9" width="11.28125" style="14" customWidth="1"/>
    <col min="10" max="10" width="11.57421875" style="14" customWidth="1"/>
    <col min="11" max="11" width="7.28125" style="14" customWidth="1"/>
    <col min="12" max="12" width="10.421875" style="14" customWidth="1"/>
    <col min="13" max="16384" width="9.28125" style="14" customWidth="1"/>
  </cols>
  <sheetData>
    <row r="1" spans="1:12" ht="18.75" customHeight="1">
      <c r="A1" s="191" t="s">
        <v>17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7.25">
      <c r="A2" s="15"/>
      <c r="B2" s="16" t="s">
        <v>0</v>
      </c>
      <c r="C2" s="17"/>
      <c r="D2" s="101">
        <f>+A13</f>
        <v>45413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77" t="str">
        <f>'total year'!C4:E4</f>
        <v>TAU</v>
      </c>
      <c r="D4" s="177"/>
      <c r="E4" s="23"/>
      <c r="F4" s="16" t="s">
        <v>38</v>
      </c>
      <c r="G4" s="19"/>
      <c r="H4" s="22"/>
      <c r="I4" s="177" t="str">
        <f>IF('total year'!I4:K4=0," ",'total year'!I4:K4)</f>
        <v> </v>
      </c>
      <c r="J4" s="177"/>
      <c r="K4" s="20"/>
      <c r="L4" s="17"/>
      <c r="M4" s="81" t="s">
        <v>31</v>
      </c>
    </row>
    <row r="5" spans="1:15" ht="17.25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2" t="s">
        <v>39</v>
      </c>
      <c r="O5" s="82"/>
    </row>
    <row r="6" spans="1:13" ht="17.25">
      <c r="A6" s="21"/>
      <c r="B6" s="16" t="s">
        <v>1</v>
      </c>
      <c r="C6" s="192" t="str">
        <f>IF('total year'!C6:E6=0," ",'total year'!C6:E6)</f>
        <v> </v>
      </c>
      <c r="D6" s="192"/>
      <c r="E6" s="22"/>
      <c r="F6" s="16" t="s">
        <v>37</v>
      </c>
      <c r="G6" s="19"/>
      <c r="H6" s="26"/>
      <c r="I6" s="177" t="str">
        <f>IF('total year'!I6:K6=0," ",'total year'!I6:K6)</f>
        <v> </v>
      </c>
      <c r="J6" s="177"/>
      <c r="K6" s="20"/>
      <c r="L6" s="22"/>
      <c r="M6" s="82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60" t="s">
        <v>2</v>
      </c>
      <c r="D8" s="161"/>
      <c r="E8" s="162"/>
      <c r="F8" s="163"/>
      <c r="G8" s="163"/>
      <c r="H8" s="173" t="s">
        <v>33</v>
      </c>
      <c r="I8" s="166" t="s">
        <v>35</v>
      </c>
      <c r="J8" s="164" t="s">
        <v>28</v>
      </c>
      <c r="K8" s="178" t="s">
        <v>34</v>
      </c>
      <c r="L8" s="178" t="s">
        <v>18</v>
      </c>
    </row>
    <row r="9" spans="1:12" ht="12.75" customHeight="1">
      <c r="A9" s="31"/>
      <c r="B9" s="32"/>
      <c r="C9" s="73"/>
      <c r="D9" s="71"/>
      <c r="E9" s="71"/>
      <c r="F9" s="71"/>
      <c r="G9" s="169" t="s">
        <v>21</v>
      </c>
      <c r="H9" s="174"/>
      <c r="I9" s="167"/>
      <c r="J9" s="165"/>
      <c r="K9" s="179"/>
      <c r="L9" s="179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70"/>
      <c r="H10" s="174"/>
      <c r="I10" s="167"/>
      <c r="J10" s="181" t="s">
        <v>48</v>
      </c>
      <c r="K10" s="179"/>
      <c r="L10" s="179"/>
      <c r="M10" s="81" t="s">
        <v>31</v>
      </c>
    </row>
    <row r="11" spans="1:13" ht="31.5" customHeight="1">
      <c r="A11" s="33"/>
      <c r="B11" s="38" t="s">
        <v>45</v>
      </c>
      <c r="C11" s="94" t="str">
        <f>IF('total year'!C11=0," ",'total year'!C11)</f>
        <v> </v>
      </c>
      <c r="D11" s="95" t="str">
        <f>IF('total year'!D11=0," ",'total year'!D11)</f>
        <v> </v>
      </c>
      <c r="E11" s="95" t="str">
        <f>IF('total year'!E11=0," ",'total year'!E11)</f>
        <v> </v>
      </c>
      <c r="F11" s="95" t="str">
        <f>IF('total year'!F11=0," ",'total year'!F11)</f>
        <v> </v>
      </c>
      <c r="G11" s="170"/>
      <c r="H11" s="174"/>
      <c r="I11" s="167"/>
      <c r="J11" s="182"/>
      <c r="K11" s="179"/>
      <c r="L11" s="179"/>
      <c r="M11" s="82" t="s">
        <v>41</v>
      </c>
    </row>
    <row r="12" spans="1:13" ht="31.5" customHeight="1" thickBot="1">
      <c r="A12" s="39"/>
      <c r="B12" s="40" t="s">
        <v>49</v>
      </c>
      <c r="C12" s="94" t="str">
        <f>IF('total year'!C12=0," ",'total year'!C12)</f>
        <v> </v>
      </c>
      <c r="D12" s="95" t="str">
        <f>IF('total year'!D12=0," ",'total year'!D12)</f>
        <v> </v>
      </c>
      <c r="E12" s="95" t="str">
        <f>IF('total year'!E12=0," ",'total year'!E12)</f>
        <v> </v>
      </c>
      <c r="F12" s="95" t="str">
        <f>IF('total year'!F12=0," ",'total year'!F12)</f>
        <v> </v>
      </c>
      <c r="G12" s="171"/>
      <c r="H12" s="175"/>
      <c r="I12" s="168"/>
      <c r="J12" s="183"/>
      <c r="K12" s="180"/>
      <c r="L12" s="180"/>
      <c r="M12" s="82" t="s">
        <v>42</v>
      </c>
    </row>
    <row r="13" spans="1:14" ht="12.75">
      <c r="A13" s="13">
        <v>45413</v>
      </c>
      <c r="B13" s="12" t="str">
        <f>VLOOKUP(WEEKDAY(A13,1),גיליון1!$A$3:$B$9,2,0)</f>
        <v>Wednesday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3">+H13+G13</f>
        <v>0</v>
      </c>
      <c r="J13" s="56"/>
      <c r="K13" s="6">
        <f aca="true" t="shared" si="1" ref="K13:K43">+J13+I13</f>
        <v>0</v>
      </c>
      <c r="L13" s="89"/>
      <c r="N13" s="78"/>
    </row>
    <row r="14" spans="1:14" ht="12.75">
      <c r="A14" s="13">
        <f>+A13+1</f>
        <v>45414</v>
      </c>
      <c r="B14" s="12" t="str">
        <f>VLOOKUP(WEEKDAY(A14,1),גיליון1!$A$3:$B$9,2,0)</f>
        <v>Thursday</v>
      </c>
      <c r="C14" s="51"/>
      <c r="D14" s="52"/>
      <c r="E14" s="53"/>
      <c r="F14" s="54"/>
      <c r="G14" s="72">
        <f aca="true" t="shared" si="2" ref="G14:G43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89"/>
      <c r="N14" s="78"/>
    </row>
    <row r="15" spans="1:14" ht="12.75">
      <c r="A15" s="109">
        <f>+A14+1</f>
        <v>45415</v>
      </c>
      <c r="B15" s="106" t="str">
        <f>VLOOKUP(WEEKDAY(A15,1),גיליון1!$A$3:$B$9,2,0)</f>
        <v>Friday</v>
      </c>
      <c r="C15" s="51"/>
      <c r="D15" s="52"/>
      <c r="E15" s="53"/>
      <c r="F15" s="54"/>
      <c r="G15" s="107">
        <f t="shared" si="2"/>
        <v>0</v>
      </c>
      <c r="H15" s="55"/>
      <c r="I15" s="108">
        <f t="shared" si="0"/>
        <v>0</v>
      </c>
      <c r="J15" s="56"/>
      <c r="K15" s="110">
        <f t="shared" si="1"/>
        <v>0</v>
      </c>
      <c r="L15" s="118"/>
      <c r="N15" s="78"/>
    </row>
    <row r="16" spans="1:14" ht="12.75">
      <c r="A16" s="109">
        <f aca="true" t="shared" si="3" ref="A16:A43">+A15+1</f>
        <v>45416</v>
      </c>
      <c r="B16" s="106" t="str">
        <f>VLOOKUP(WEEKDAY(A16,1),גיליון1!$A$3:$B$9,2,0)</f>
        <v>Saturday</v>
      </c>
      <c r="C16" s="51"/>
      <c r="D16" s="52"/>
      <c r="E16" s="53"/>
      <c r="F16" s="54"/>
      <c r="G16" s="107">
        <f t="shared" si="2"/>
        <v>0</v>
      </c>
      <c r="H16" s="55"/>
      <c r="I16" s="108">
        <f t="shared" si="0"/>
        <v>0</v>
      </c>
      <c r="J16" s="56"/>
      <c r="K16" s="110">
        <f t="shared" si="1"/>
        <v>0</v>
      </c>
      <c r="L16" s="118"/>
      <c r="N16" s="78"/>
    </row>
    <row r="17" spans="1:14" ht="12.75">
      <c r="A17" s="13">
        <f t="shared" si="3"/>
        <v>45417</v>
      </c>
      <c r="B17" s="12" t="str">
        <f>VLOOKUP(WEEKDAY(A17,1),גיליון1!$A$3:$B$9,2,0)</f>
        <v>Sunday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89"/>
      <c r="N17" s="78"/>
    </row>
    <row r="18" spans="1:14" ht="12.75">
      <c r="A18" s="13">
        <f t="shared" si="3"/>
        <v>45418</v>
      </c>
      <c r="B18" s="12" t="str">
        <f>VLOOKUP(WEEKDAY(A18,1),גיליון1!$A$3:$B$9,2,0)</f>
        <v>Monday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89"/>
      <c r="N18" s="78"/>
    </row>
    <row r="19" spans="1:14" ht="12.75">
      <c r="A19" s="13">
        <f t="shared" si="3"/>
        <v>45419</v>
      </c>
      <c r="B19" s="12" t="str">
        <f>VLOOKUP(WEEKDAY(A19,1),גיליון1!$A$3:$B$9,2,0)</f>
        <v>Tuesday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89"/>
      <c r="N19" s="78"/>
    </row>
    <row r="20" spans="1:14" ht="12.75">
      <c r="A20" s="13">
        <f t="shared" si="3"/>
        <v>45420</v>
      </c>
      <c r="B20" s="12" t="str">
        <f>VLOOKUP(WEEKDAY(A20,1),גיליון1!$A$3:$B$9,2,0)</f>
        <v>Wednesday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89"/>
      <c r="N20" s="78"/>
    </row>
    <row r="21" spans="1:14" ht="12.75">
      <c r="A21" s="13">
        <f t="shared" si="3"/>
        <v>45421</v>
      </c>
      <c r="B21" s="12" t="str">
        <f>VLOOKUP(WEEKDAY(A21,1),גיליון1!$A$3:$B$9,2,0)</f>
        <v>Thursday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89"/>
      <c r="N21" s="78"/>
    </row>
    <row r="22" spans="1:14" ht="12.75">
      <c r="A22" s="109">
        <f t="shared" si="3"/>
        <v>45422</v>
      </c>
      <c r="B22" s="106" t="str">
        <f>VLOOKUP(WEEKDAY(A22,1),גיליון1!$A$3:$B$9,2,0)</f>
        <v>Friday</v>
      </c>
      <c r="C22" s="51"/>
      <c r="D22" s="52"/>
      <c r="E22" s="53"/>
      <c r="F22" s="54"/>
      <c r="G22" s="107">
        <f t="shared" si="2"/>
        <v>0</v>
      </c>
      <c r="H22" s="55"/>
      <c r="I22" s="108">
        <f t="shared" si="0"/>
        <v>0</v>
      </c>
      <c r="J22" s="56"/>
      <c r="K22" s="110">
        <f t="shared" si="1"/>
        <v>0</v>
      </c>
      <c r="L22" s="118"/>
      <c r="N22" s="78"/>
    </row>
    <row r="23" spans="1:14" ht="12.75">
      <c r="A23" s="109">
        <f t="shared" si="3"/>
        <v>45423</v>
      </c>
      <c r="B23" s="106" t="str">
        <f>VLOOKUP(WEEKDAY(A23,1),גיליון1!$A$3:$B$9,2,0)</f>
        <v>Saturday</v>
      </c>
      <c r="C23" s="51"/>
      <c r="D23" s="52"/>
      <c r="E23" s="53"/>
      <c r="F23" s="54"/>
      <c r="G23" s="107">
        <f t="shared" si="2"/>
        <v>0</v>
      </c>
      <c r="H23" s="55"/>
      <c r="I23" s="108">
        <f t="shared" si="0"/>
        <v>0</v>
      </c>
      <c r="J23" s="56"/>
      <c r="K23" s="110">
        <f t="shared" si="1"/>
        <v>0</v>
      </c>
      <c r="L23" s="118"/>
      <c r="N23" s="78"/>
    </row>
    <row r="24" spans="1:14" ht="12.75">
      <c r="A24" s="13">
        <f t="shared" si="3"/>
        <v>45424</v>
      </c>
      <c r="B24" s="12" t="str">
        <f>VLOOKUP(WEEKDAY(A24,1),גיליון1!$A$3:$B$9,2,0)</f>
        <v>Sunday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89"/>
      <c r="N24" s="78"/>
    </row>
    <row r="25" spans="1:14" ht="12.75">
      <c r="A25" s="13">
        <f t="shared" si="3"/>
        <v>45425</v>
      </c>
      <c r="B25" s="12" t="str">
        <f>VLOOKUP(WEEKDAY(A25,1),גיליון1!$A$3:$B$9,2,0)</f>
        <v>Monday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89" t="s">
        <v>89</v>
      </c>
      <c r="N25" s="78"/>
    </row>
    <row r="26" spans="1:14" ht="12.75">
      <c r="A26" s="13">
        <f t="shared" si="3"/>
        <v>45426</v>
      </c>
      <c r="B26" s="12" t="str">
        <f>VLOOKUP(WEEKDAY(A26,1),גיליון1!$A$3:$B$9,2,0)</f>
        <v>Tuesday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89" t="s">
        <v>57</v>
      </c>
      <c r="N26" s="78"/>
    </row>
    <row r="27" spans="1:14" ht="12.75">
      <c r="A27" s="13">
        <f t="shared" si="3"/>
        <v>45427</v>
      </c>
      <c r="B27" s="12" t="str">
        <f>VLOOKUP(WEEKDAY(A27,1),גיליון1!$A$3:$B$9,2,0)</f>
        <v>Wednesday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89"/>
      <c r="N27" s="78"/>
    </row>
    <row r="28" spans="1:14" ht="12.75">
      <c r="A28" s="13">
        <f t="shared" si="3"/>
        <v>45428</v>
      </c>
      <c r="B28" s="12" t="str">
        <f>VLOOKUP(WEEKDAY(A28,1),גיליון1!$A$3:$B$9,2,0)</f>
        <v>Thursday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89"/>
      <c r="N28" s="78"/>
    </row>
    <row r="29" spans="1:14" ht="12.75">
      <c r="A29" s="109">
        <f t="shared" si="3"/>
        <v>45429</v>
      </c>
      <c r="B29" s="106" t="str">
        <f>VLOOKUP(WEEKDAY(A29,1),גיליון1!$A$3:$B$9,2,0)</f>
        <v>Friday</v>
      </c>
      <c r="C29" s="51"/>
      <c r="D29" s="52"/>
      <c r="E29" s="53"/>
      <c r="F29" s="54"/>
      <c r="G29" s="107">
        <f t="shared" si="2"/>
        <v>0</v>
      </c>
      <c r="H29" s="55"/>
      <c r="I29" s="108">
        <f t="shared" si="0"/>
        <v>0</v>
      </c>
      <c r="J29" s="56"/>
      <c r="K29" s="110">
        <f t="shared" si="1"/>
        <v>0</v>
      </c>
      <c r="L29" s="118"/>
      <c r="N29" s="78"/>
    </row>
    <row r="30" spans="1:14" ht="12.75">
      <c r="A30" s="109">
        <f t="shared" si="3"/>
        <v>45430</v>
      </c>
      <c r="B30" s="106" t="str">
        <f>VLOOKUP(WEEKDAY(A30,1),גיליון1!$A$3:$B$9,2,0)</f>
        <v>Saturday</v>
      </c>
      <c r="C30" s="51"/>
      <c r="D30" s="52"/>
      <c r="E30" s="53"/>
      <c r="F30" s="54"/>
      <c r="G30" s="107">
        <f t="shared" si="2"/>
        <v>0</v>
      </c>
      <c r="H30" s="55"/>
      <c r="I30" s="108">
        <f t="shared" si="0"/>
        <v>0</v>
      </c>
      <c r="J30" s="56"/>
      <c r="K30" s="110">
        <f t="shared" si="1"/>
        <v>0</v>
      </c>
      <c r="L30" s="118"/>
      <c r="N30" s="78"/>
    </row>
    <row r="31" spans="1:14" ht="12.75">
      <c r="A31" s="13">
        <f t="shared" si="3"/>
        <v>45431</v>
      </c>
      <c r="B31" s="12" t="str">
        <f>VLOOKUP(WEEKDAY(A31,1),גיליון1!$A$3:$B$9,2,0)</f>
        <v>Sunday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89"/>
      <c r="N31" s="78"/>
    </row>
    <row r="32" spans="1:14" ht="12.75">
      <c r="A32" s="13">
        <f t="shared" si="3"/>
        <v>45432</v>
      </c>
      <c r="B32" s="12" t="str">
        <f>VLOOKUP(WEEKDAY(A32,1),גיליון1!$A$3:$B$9,2,0)</f>
        <v>Monday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89"/>
      <c r="N32" s="78"/>
    </row>
    <row r="33" spans="1:14" ht="12.75">
      <c r="A33" s="13">
        <f t="shared" si="3"/>
        <v>45433</v>
      </c>
      <c r="B33" s="12" t="str">
        <f>VLOOKUP(WEEKDAY(A33,1),גיליון1!$A$3:$B$9,2,0)</f>
        <v>Tuesday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89"/>
      <c r="N33" s="78"/>
    </row>
    <row r="34" spans="1:14" ht="12.75">
      <c r="A34" s="13">
        <f t="shared" si="3"/>
        <v>45434</v>
      </c>
      <c r="B34" s="12" t="str">
        <f>VLOOKUP(WEEKDAY(A34,1),גיליון1!$A$3:$B$9,2,0)</f>
        <v>Wednesday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89"/>
      <c r="N34" s="78"/>
    </row>
    <row r="35" spans="1:14" ht="12.75">
      <c r="A35" s="13">
        <f t="shared" si="3"/>
        <v>45435</v>
      </c>
      <c r="B35" s="12" t="str">
        <f>VLOOKUP(WEEKDAY(A35,1),גיליון1!$A$3:$B$9,2,0)</f>
        <v>Thursday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89"/>
      <c r="N35" s="78"/>
    </row>
    <row r="36" spans="1:14" ht="12.75">
      <c r="A36" s="109">
        <f t="shared" si="3"/>
        <v>45436</v>
      </c>
      <c r="B36" s="106" t="str">
        <f>VLOOKUP(WEEKDAY(A36,1),גיליון1!$A$3:$B$9,2,0)</f>
        <v>Friday</v>
      </c>
      <c r="C36" s="51"/>
      <c r="D36" s="52"/>
      <c r="E36" s="53"/>
      <c r="F36" s="54"/>
      <c r="G36" s="107">
        <f t="shared" si="2"/>
        <v>0</v>
      </c>
      <c r="H36" s="55"/>
      <c r="I36" s="108">
        <f t="shared" si="0"/>
        <v>0</v>
      </c>
      <c r="J36" s="56"/>
      <c r="K36" s="110">
        <f t="shared" si="1"/>
        <v>0</v>
      </c>
      <c r="L36" s="118"/>
      <c r="N36" s="78"/>
    </row>
    <row r="37" spans="1:14" ht="12.75">
      <c r="A37" s="109">
        <f t="shared" si="3"/>
        <v>45437</v>
      </c>
      <c r="B37" s="106" t="str">
        <f>VLOOKUP(WEEKDAY(A37,1),גיליון1!$A$3:$B$9,2,0)</f>
        <v>Saturday</v>
      </c>
      <c r="C37" s="51"/>
      <c r="D37" s="52"/>
      <c r="E37" s="53"/>
      <c r="F37" s="54"/>
      <c r="G37" s="107">
        <f t="shared" si="2"/>
        <v>0</v>
      </c>
      <c r="H37" s="55"/>
      <c r="I37" s="108">
        <f t="shared" si="0"/>
        <v>0</v>
      </c>
      <c r="J37" s="56"/>
      <c r="K37" s="110">
        <f t="shared" si="1"/>
        <v>0</v>
      </c>
      <c r="L37" s="118"/>
      <c r="N37" s="78"/>
    </row>
    <row r="38" spans="1:14" ht="12.75">
      <c r="A38" s="13">
        <f t="shared" si="3"/>
        <v>45438</v>
      </c>
      <c r="B38" s="12" t="str">
        <f>VLOOKUP(WEEKDAY(A38,1),גיליון1!$A$3:$B$9,2,0)</f>
        <v>Sunday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89" t="s">
        <v>87</v>
      </c>
      <c r="N38" s="78"/>
    </row>
    <row r="39" spans="1:14" ht="12.75">
      <c r="A39" s="13">
        <f t="shared" si="3"/>
        <v>45439</v>
      </c>
      <c r="B39" s="12" t="str">
        <f>VLOOKUP(WEEKDAY(A39,1),גיליון1!$A$3:$B$9,2,0)</f>
        <v>Monday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89"/>
      <c r="N39" s="78"/>
    </row>
    <row r="40" spans="1:14" ht="12.75">
      <c r="A40" s="13">
        <f t="shared" si="3"/>
        <v>45440</v>
      </c>
      <c r="B40" s="12" t="str">
        <f>VLOOKUP(WEEKDAY(A40,1),גיליון1!$A$3:$B$9,2,0)</f>
        <v>Tuesday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89"/>
      <c r="N40" s="78"/>
    </row>
    <row r="41" spans="1:14" ht="12.75">
      <c r="A41" s="13">
        <f t="shared" si="3"/>
        <v>45441</v>
      </c>
      <c r="B41" s="12" t="str">
        <f>VLOOKUP(WEEKDAY(A41,1),גיליון1!$A$3:$B$9,2,0)</f>
        <v>Wednesday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89"/>
      <c r="N41" s="78"/>
    </row>
    <row r="42" spans="1:14" ht="12.75">
      <c r="A42" s="13">
        <f t="shared" si="3"/>
        <v>45442</v>
      </c>
      <c r="B42" s="12" t="str">
        <f>VLOOKUP(WEEKDAY(A42,1),גיליון1!$A$3:$B$9,2,0)</f>
        <v>Thursday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89"/>
      <c r="N42" s="78"/>
    </row>
    <row r="43" spans="1:14" ht="13.5" thickBot="1">
      <c r="A43" s="109">
        <f t="shared" si="3"/>
        <v>45443</v>
      </c>
      <c r="B43" s="106" t="str">
        <f>VLOOKUP(WEEKDAY(A43,1),גיליון1!$A$3:$B$9,2,0)</f>
        <v>Friday</v>
      </c>
      <c r="C43" s="51"/>
      <c r="D43" s="52"/>
      <c r="E43" s="53"/>
      <c r="F43" s="54"/>
      <c r="G43" s="107">
        <f t="shared" si="2"/>
        <v>0</v>
      </c>
      <c r="H43" s="55"/>
      <c r="I43" s="108">
        <f t="shared" si="0"/>
        <v>0</v>
      </c>
      <c r="J43" s="56"/>
      <c r="K43" s="110">
        <f t="shared" si="1"/>
        <v>0</v>
      </c>
      <c r="L43" s="118"/>
      <c r="N43" s="78"/>
    </row>
    <row r="44" spans="1:12" ht="13.5" thickBot="1">
      <c r="A44" s="189" t="s">
        <v>11</v>
      </c>
      <c r="B44" s="190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87" t="s">
        <v>30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</row>
    <row r="46" spans="1:12" ht="42" customHeight="1">
      <c r="A46" s="186" t="s">
        <v>23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</row>
    <row r="47" spans="1:12" ht="19.5" customHeight="1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1:12" ht="12.75">
      <c r="A48" s="42"/>
      <c r="B48" s="77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88"/>
      <c r="D49" s="188"/>
      <c r="E49" s="46"/>
      <c r="F49" s="46"/>
      <c r="G49" s="46"/>
      <c r="H49" s="26" t="s">
        <v>13</v>
      </c>
      <c r="I49" s="26"/>
      <c r="J49" s="26"/>
      <c r="K49" s="105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87" t="s">
        <v>50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</row>
    <row r="54" spans="1:12" ht="12.75">
      <c r="A54" s="42"/>
      <c r="B54" s="45" t="s">
        <v>12</v>
      </c>
      <c r="C54" s="185"/>
      <c r="D54" s="185"/>
      <c r="E54" s="46"/>
      <c r="F54" s="46"/>
      <c r="G54" s="46"/>
      <c r="H54" s="26" t="s">
        <v>13</v>
      </c>
      <c r="I54" s="26"/>
      <c r="J54" s="26"/>
      <c r="K54" s="102"/>
      <c r="L54" s="46"/>
    </row>
    <row r="55" spans="1:12" ht="12.75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85"/>
      <c r="D56" s="185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3.5" thickBot="1">
      <c r="A57" s="48"/>
      <c r="B57" s="49"/>
    </row>
    <row r="58" spans="1:9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7">
      <selection activeCell="L35" sqref="L35"/>
    </sheetView>
  </sheetViews>
  <sheetFormatPr defaultColWidth="9.28125" defaultRowHeight="12.75"/>
  <cols>
    <col min="1" max="1" width="13.00390625" style="14" customWidth="1"/>
    <col min="2" max="2" width="17.28125" style="14" customWidth="1"/>
    <col min="3" max="3" width="9.7109375" style="14" customWidth="1"/>
    <col min="4" max="4" width="11.28125" style="14" customWidth="1"/>
    <col min="5" max="5" width="11.00390625" style="14" customWidth="1"/>
    <col min="6" max="6" width="10.7109375" style="14" customWidth="1"/>
    <col min="7" max="7" width="7.7109375" style="14" customWidth="1"/>
    <col min="8" max="8" width="10.28125" style="14" customWidth="1"/>
    <col min="9" max="9" width="11.00390625" style="14" customWidth="1"/>
    <col min="10" max="10" width="11.57421875" style="14" customWidth="1"/>
    <col min="11" max="11" width="7.28125" style="14" customWidth="1"/>
    <col min="12" max="16384" width="9.28125" style="14" customWidth="1"/>
  </cols>
  <sheetData>
    <row r="1" spans="1:12" ht="18.75" customHeight="1">
      <c r="A1" s="191" t="s">
        <v>17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7.25">
      <c r="A2" s="15"/>
      <c r="B2" s="16" t="s">
        <v>0</v>
      </c>
      <c r="C2" s="17"/>
      <c r="D2" s="101">
        <f>+A13</f>
        <v>45444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77" t="str">
        <f>'total year'!C4:E4</f>
        <v>TAU</v>
      </c>
      <c r="D4" s="177"/>
      <c r="E4" s="23"/>
      <c r="F4" s="16" t="s">
        <v>38</v>
      </c>
      <c r="G4" s="19"/>
      <c r="H4" s="22"/>
      <c r="I4" s="177" t="str">
        <f>IF('total year'!I4:K4=0," ",'total year'!I4:K4)</f>
        <v> </v>
      </c>
      <c r="J4" s="177"/>
      <c r="K4" s="20"/>
      <c r="L4" s="17"/>
      <c r="M4" s="81" t="s">
        <v>31</v>
      </c>
    </row>
    <row r="5" spans="1:15" ht="17.25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2" t="s">
        <v>39</v>
      </c>
      <c r="O5" s="82"/>
    </row>
    <row r="6" spans="1:13" ht="17.25">
      <c r="A6" s="21"/>
      <c r="B6" s="16" t="s">
        <v>1</v>
      </c>
      <c r="C6" s="192" t="str">
        <f>IF('total year'!C6:E6=0," ",'total year'!C6:E6)</f>
        <v> </v>
      </c>
      <c r="D6" s="192"/>
      <c r="E6" s="22"/>
      <c r="F6" s="16" t="s">
        <v>37</v>
      </c>
      <c r="G6" s="19"/>
      <c r="H6" s="26"/>
      <c r="I6" s="177" t="str">
        <f>IF('total year'!I6:K6=0," ",'total year'!I6:K6)</f>
        <v> </v>
      </c>
      <c r="J6" s="177"/>
      <c r="K6" s="20"/>
      <c r="L6" s="22"/>
      <c r="M6" s="82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60" t="s">
        <v>2</v>
      </c>
      <c r="D8" s="161"/>
      <c r="E8" s="162"/>
      <c r="F8" s="163"/>
      <c r="G8" s="163"/>
      <c r="H8" s="173" t="s">
        <v>33</v>
      </c>
      <c r="I8" s="166" t="s">
        <v>35</v>
      </c>
      <c r="J8" s="164" t="s">
        <v>28</v>
      </c>
      <c r="K8" s="178" t="s">
        <v>34</v>
      </c>
      <c r="L8" s="178" t="s">
        <v>18</v>
      </c>
    </row>
    <row r="9" spans="1:12" ht="12.75" customHeight="1">
      <c r="A9" s="31"/>
      <c r="B9" s="32"/>
      <c r="C9" s="73"/>
      <c r="D9" s="71"/>
      <c r="E9" s="71"/>
      <c r="F9" s="71"/>
      <c r="G9" s="169" t="s">
        <v>21</v>
      </c>
      <c r="H9" s="174"/>
      <c r="I9" s="167"/>
      <c r="J9" s="165"/>
      <c r="K9" s="179"/>
      <c r="L9" s="179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70"/>
      <c r="H10" s="174"/>
      <c r="I10" s="167"/>
      <c r="J10" s="181" t="s">
        <v>48</v>
      </c>
      <c r="K10" s="179"/>
      <c r="L10" s="179"/>
      <c r="M10" s="81" t="s">
        <v>31</v>
      </c>
    </row>
    <row r="11" spans="1:13" ht="31.5" customHeight="1">
      <c r="A11" s="33"/>
      <c r="B11" s="38" t="s">
        <v>45</v>
      </c>
      <c r="C11" s="94" t="str">
        <f>IF('total year'!C11=0," ",'total year'!C11)</f>
        <v> </v>
      </c>
      <c r="D11" s="95" t="str">
        <f>IF('total year'!D11=0," ",'total year'!D11)</f>
        <v> </v>
      </c>
      <c r="E11" s="95" t="str">
        <f>IF('total year'!E11=0," ",'total year'!E11)</f>
        <v> </v>
      </c>
      <c r="F11" s="95" t="str">
        <f>IF('total year'!F11=0," ",'total year'!F11)</f>
        <v> </v>
      </c>
      <c r="G11" s="170"/>
      <c r="H11" s="174"/>
      <c r="I11" s="167"/>
      <c r="J11" s="182"/>
      <c r="K11" s="179"/>
      <c r="L11" s="179"/>
      <c r="M11" s="82" t="s">
        <v>41</v>
      </c>
    </row>
    <row r="12" spans="1:13" ht="31.5" customHeight="1" thickBot="1">
      <c r="A12" s="39"/>
      <c r="B12" s="40" t="s">
        <v>49</v>
      </c>
      <c r="C12" s="94" t="str">
        <f>IF('total year'!C12=0," ",'total year'!C12)</f>
        <v> </v>
      </c>
      <c r="D12" s="95" t="str">
        <f>IF('total year'!D12=0," ",'total year'!D12)</f>
        <v> </v>
      </c>
      <c r="E12" s="95" t="str">
        <f>IF('total year'!E12=0," ",'total year'!E12)</f>
        <v> </v>
      </c>
      <c r="F12" s="95" t="str">
        <f>IF('total year'!F12=0," ",'total year'!F12)</f>
        <v> </v>
      </c>
      <c r="G12" s="171"/>
      <c r="H12" s="175"/>
      <c r="I12" s="168"/>
      <c r="J12" s="183"/>
      <c r="K12" s="180"/>
      <c r="L12" s="180"/>
      <c r="M12" s="82" t="s">
        <v>42</v>
      </c>
    </row>
    <row r="13" spans="1:14" ht="12.75">
      <c r="A13" s="109">
        <v>45444</v>
      </c>
      <c r="B13" s="106" t="str">
        <f>VLOOKUP(WEEKDAY(A13,1),גיליון1!$A$3:$B$9,2,0)</f>
        <v>Saturday</v>
      </c>
      <c r="C13" s="51"/>
      <c r="D13" s="52"/>
      <c r="E13" s="53"/>
      <c r="F13" s="54"/>
      <c r="G13" s="107">
        <f>SUM(C13:F13)</f>
        <v>0</v>
      </c>
      <c r="H13" s="55"/>
      <c r="I13" s="108">
        <f aca="true" t="shared" si="0" ref="I13:I42">+H13+G13</f>
        <v>0</v>
      </c>
      <c r="J13" s="56"/>
      <c r="K13" s="110">
        <f aca="true" t="shared" si="1" ref="K13:K42">+J13+I13</f>
        <v>0</v>
      </c>
      <c r="L13" s="118"/>
      <c r="N13" s="78"/>
    </row>
    <row r="14" spans="1:14" ht="12.75">
      <c r="A14" s="13">
        <f>+A13+1</f>
        <v>45445</v>
      </c>
      <c r="B14" s="12" t="str">
        <f>VLOOKUP(WEEKDAY(A14,1),גיליון1!$A$3:$B$9,2,0)</f>
        <v>Sunday</v>
      </c>
      <c r="C14" s="51"/>
      <c r="D14" s="52"/>
      <c r="E14" s="53"/>
      <c r="F14" s="54"/>
      <c r="G14" s="72">
        <f aca="true" t="shared" si="2" ref="G14:G42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111"/>
      <c r="N14" s="78"/>
    </row>
    <row r="15" spans="1:14" ht="12.75">
      <c r="A15" s="13">
        <f aca="true" t="shared" si="3" ref="A15:A42">+A14+1</f>
        <v>45446</v>
      </c>
      <c r="B15" s="12" t="str">
        <f>VLOOKUP(WEEKDAY(A15,1),גיליון1!$A$3:$B$9,2,0)</f>
        <v>Monday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111"/>
      <c r="N15" s="78"/>
    </row>
    <row r="16" spans="1:14" ht="12.75">
      <c r="A16" s="13">
        <f t="shared" si="3"/>
        <v>45447</v>
      </c>
      <c r="B16" s="12" t="str">
        <f>VLOOKUP(WEEKDAY(A16,1),גיליון1!$A$3:$B$9,2,0)</f>
        <v>Tuesday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111"/>
      <c r="N16" s="78"/>
    </row>
    <row r="17" spans="1:14" ht="12.75">
      <c r="A17" s="13">
        <f t="shared" si="3"/>
        <v>45448</v>
      </c>
      <c r="B17" s="12" t="str">
        <f>VLOOKUP(WEEKDAY(A17,1),גיליון1!$A$3:$B$9,2,0)</f>
        <v>Wednesday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111"/>
      <c r="N17" s="78"/>
    </row>
    <row r="18" spans="1:14" ht="12.75">
      <c r="A18" s="13">
        <f t="shared" si="3"/>
        <v>45449</v>
      </c>
      <c r="B18" s="12" t="str">
        <f>VLOOKUP(WEEKDAY(A18,1),גיליון1!$A$3:$B$9,2,0)</f>
        <v>Thursday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111"/>
      <c r="N18" s="78"/>
    </row>
    <row r="19" spans="1:14" ht="12.75">
      <c r="A19" s="109">
        <f t="shared" si="3"/>
        <v>45450</v>
      </c>
      <c r="B19" s="106" t="str">
        <f>VLOOKUP(WEEKDAY(A19,1),גיליון1!$A$3:$B$9,2,0)</f>
        <v>Friday</v>
      </c>
      <c r="C19" s="51"/>
      <c r="D19" s="52"/>
      <c r="E19" s="53"/>
      <c r="F19" s="54"/>
      <c r="G19" s="107">
        <f t="shared" si="2"/>
        <v>0</v>
      </c>
      <c r="H19" s="55"/>
      <c r="I19" s="108">
        <f t="shared" si="0"/>
        <v>0</v>
      </c>
      <c r="J19" s="56"/>
      <c r="K19" s="110">
        <f t="shared" si="1"/>
        <v>0</v>
      </c>
      <c r="L19" s="118"/>
      <c r="N19" s="78"/>
    </row>
    <row r="20" spans="1:14" ht="12.75">
      <c r="A20" s="109">
        <f t="shared" si="3"/>
        <v>45451</v>
      </c>
      <c r="B20" s="106" t="str">
        <f>VLOOKUP(WEEKDAY(A20,1),גיליון1!$A$3:$B$9,2,0)</f>
        <v>Saturday</v>
      </c>
      <c r="C20" s="51"/>
      <c r="D20" s="52"/>
      <c r="E20" s="53"/>
      <c r="F20" s="54"/>
      <c r="G20" s="107">
        <f t="shared" si="2"/>
        <v>0</v>
      </c>
      <c r="H20" s="55"/>
      <c r="I20" s="108">
        <f t="shared" si="0"/>
        <v>0</v>
      </c>
      <c r="J20" s="56"/>
      <c r="K20" s="110">
        <f t="shared" si="1"/>
        <v>0</v>
      </c>
      <c r="L20" s="118"/>
      <c r="N20" s="78"/>
    </row>
    <row r="21" spans="1:14" ht="12.75">
      <c r="A21" s="13">
        <f t="shared" si="3"/>
        <v>45452</v>
      </c>
      <c r="B21" s="12" t="str">
        <f>VLOOKUP(WEEKDAY(A21,1),גיליון1!$A$3:$B$9,2,0)</f>
        <v>Sunday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111"/>
      <c r="N21" s="78"/>
    </row>
    <row r="22" spans="1:14" ht="12.75">
      <c r="A22" s="13">
        <f t="shared" si="3"/>
        <v>45453</v>
      </c>
      <c r="B22" s="12" t="str">
        <f>VLOOKUP(WEEKDAY(A22,1),גיליון1!$A$3:$B$9,2,0)</f>
        <v>Monday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111"/>
      <c r="N22" s="78"/>
    </row>
    <row r="23" spans="1:14" ht="12.75">
      <c r="A23" s="13">
        <f t="shared" si="3"/>
        <v>45454</v>
      </c>
      <c r="B23" s="12" t="str">
        <f>VLOOKUP(WEEKDAY(A23,1),גיליון1!$A$3:$B$9,2,0)</f>
        <v>Tuesday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111" t="s">
        <v>90</v>
      </c>
      <c r="N23" s="78"/>
    </row>
    <row r="24" spans="1:14" ht="12.75">
      <c r="A24" s="13">
        <f t="shared" si="3"/>
        <v>45455</v>
      </c>
      <c r="B24" s="12" t="str">
        <f>VLOOKUP(WEEKDAY(A24,1),גיליון1!$A$3:$B$9,2,0)</f>
        <v>Wednesday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111" t="s">
        <v>55</v>
      </c>
      <c r="N24" s="78"/>
    </row>
    <row r="25" spans="1:14" ht="12.75">
      <c r="A25" s="13">
        <f t="shared" si="3"/>
        <v>45456</v>
      </c>
      <c r="B25" s="12" t="str">
        <f>VLOOKUP(WEEKDAY(A25,1),גיליון1!$A$3:$B$9,2,0)</f>
        <v>Thursday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111"/>
      <c r="N25" s="78"/>
    </row>
    <row r="26" spans="1:14" ht="12.75">
      <c r="A26" s="109">
        <f t="shared" si="3"/>
        <v>45457</v>
      </c>
      <c r="B26" s="106" t="str">
        <f>VLOOKUP(WEEKDAY(A26,1),גיליון1!$A$3:$B$9,2,0)</f>
        <v>Friday</v>
      </c>
      <c r="C26" s="51"/>
      <c r="D26" s="52"/>
      <c r="E26" s="53"/>
      <c r="F26" s="54"/>
      <c r="G26" s="107">
        <f t="shared" si="2"/>
        <v>0</v>
      </c>
      <c r="H26" s="55"/>
      <c r="I26" s="108">
        <f t="shared" si="0"/>
        <v>0</v>
      </c>
      <c r="J26" s="56"/>
      <c r="K26" s="110">
        <f t="shared" si="1"/>
        <v>0</v>
      </c>
      <c r="L26" s="118"/>
      <c r="N26" s="78"/>
    </row>
    <row r="27" spans="1:14" ht="12.75">
      <c r="A27" s="109">
        <f t="shared" si="3"/>
        <v>45458</v>
      </c>
      <c r="B27" s="106" t="str">
        <f>VLOOKUP(WEEKDAY(A27,1),גיליון1!$A$3:$B$9,2,0)</f>
        <v>Saturday</v>
      </c>
      <c r="C27" s="51"/>
      <c r="D27" s="52"/>
      <c r="E27" s="53"/>
      <c r="F27" s="54"/>
      <c r="G27" s="107">
        <f t="shared" si="2"/>
        <v>0</v>
      </c>
      <c r="H27" s="55"/>
      <c r="I27" s="108">
        <f t="shared" si="0"/>
        <v>0</v>
      </c>
      <c r="J27" s="56"/>
      <c r="K27" s="110">
        <f t="shared" si="1"/>
        <v>0</v>
      </c>
      <c r="L27" s="118"/>
      <c r="N27" s="78"/>
    </row>
    <row r="28" spans="1:14" ht="12.75">
      <c r="A28" s="13">
        <f t="shared" si="3"/>
        <v>45459</v>
      </c>
      <c r="B28" s="12" t="str">
        <f>VLOOKUP(WEEKDAY(A28,1),גיליון1!$A$3:$B$9,2,0)</f>
        <v>Sunday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111"/>
      <c r="N28" s="78"/>
    </row>
    <row r="29" spans="1:14" ht="12.75">
      <c r="A29" s="13">
        <f t="shared" si="3"/>
        <v>45460</v>
      </c>
      <c r="B29" s="12" t="str">
        <f>VLOOKUP(WEEKDAY(A29,1),גיליון1!$A$3:$B$9,2,0)</f>
        <v>Monday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111"/>
      <c r="N29" s="78"/>
    </row>
    <row r="30" spans="1:14" ht="12.75">
      <c r="A30" s="13">
        <f t="shared" si="3"/>
        <v>45461</v>
      </c>
      <c r="B30" s="12" t="str">
        <f>VLOOKUP(WEEKDAY(A30,1),גיליון1!$A$3:$B$9,2,0)</f>
        <v>Tuesday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111"/>
      <c r="N30" s="78"/>
    </row>
    <row r="31" spans="1:14" ht="12.75">
      <c r="A31" s="13">
        <f t="shared" si="3"/>
        <v>45462</v>
      </c>
      <c r="B31" s="12" t="str">
        <f>VLOOKUP(WEEKDAY(A31,1),גיליון1!$A$3:$B$9,2,0)</f>
        <v>Wednesday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111"/>
      <c r="N31" s="78"/>
    </row>
    <row r="32" spans="1:14" ht="12.75">
      <c r="A32" s="13">
        <f t="shared" si="3"/>
        <v>45463</v>
      </c>
      <c r="B32" s="12" t="str">
        <f>VLOOKUP(WEEKDAY(A32,1),גיליון1!$A$3:$B$9,2,0)</f>
        <v>Thursday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111"/>
      <c r="N32" s="78"/>
    </row>
    <row r="33" spans="1:14" ht="12.75">
      <c r="A33" s="109">
        <f t="shared" si="3"/>
        <v>45464</v>
      </c>
      <c r="B33" s="106" t="str">
        <f>VLOOKUP(WEEKDAY(A33,1),גיליון1!$A$3:$B$9,2,0)</f>
        <v>Friday</v>
      </c>
      <c r="C33" s="51"/>
      <c r="D33" s="52"/>
      <c r="E33" s="53"/>
      <c r="F33" s="54"/>
      <c r="G33" s="107">
        <f t="shared" si="2"/>
        <v>0</v>
      </c>
      <c r="H33" s="55"/>
      <c r="I33" s="108">
        <f t="shared" si="0"/>
        <v>0</v>
      </c>
      <c r="J33" s="56"/>
      <c r="K33" s="110">
        <f t="shared" si="1"/>
        <v>0</v>
      </c>
      <c r="L33" s="118"/>
      <c r="N33" s="78"/>
    </row>
    <row r="34" spans="1:14" ht="12.75">
      <c r="A34" s="109">
        <f t="shared" si="3"/>
        <v>45465</v>
      </c>
      <c r="B34" s="106" t="str">
        <f>VLOOKUP(WEEKDAY(A34,1),גיליון1!$A$3:$B$9,2,0)</f>
        <v>Saturday</v>
      </c>
      <c r="C34" s="51"/>
      <c r="D34" s="52"/>
      <c r="E34" s="53"/>
      <c r="F34" s="54"/>
      <c r="G34" s="107">
        <f t="shared" si="2"/>
        <v>0</v>
      </c>
      <c r="H34" s="55"/>
      <c r="I34" s="108">
        <f t="shared" si="0"/>
        <v>0</v>
      </c>
      <c r="J34" s="56"/>
      <c r="K34" s="110">
        <f t="shared" si="1"/>
        <v>0</v>
      </c>
      <c r="L34" s="118"/>
      <c r="N34" s="78"/>
    </row>
    <row r="35" spans="1:14" ht="12.75">
      <c r="A35" s="13">
        <f t="shared" si="3"/>
        <v>45466</v>
      </c>
      <c r="B35" s="12" t="str">
        <f>VLOOKUP(WEEKDAY(A35,1),גיליון1!$A$3:$B$9,2,0)</f>
        <v>Sunday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111"/>
      <c r="N35" s="78"/>
    </row>
    <row r="36" spans="1:14" ht="12.75">
      <c r="A36" s="13">
        <f t="shared" si="3"/>
        <v>45467</v>
      </c>
      <c r="B36" s="12" t="str">
        <f>VLOOKUP(WEEKDAY(A36,1),גיליון1!$A$3:$B$9,2,0)</f>
        <v>Monday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111"/>
      <c r="N36" s="78"/>
    </row>
    <row r="37" spans="1:14" ht="12.75">
      <c r="A37" s="13">
        <f t="shared" si="3"/>
        <v>45468</v>
      </c>
      <c r="B37" s="12" t="str">
        <f>VLOOKUP(WEEKDAY(A37,1),גיליון1!$A$3:$B$9,2,0)</f>
        <v>Tuesday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111"/>
      <c r="N37" s="78"/>
    </row>
    <row r="38" spans="1:14" ht="12.75">
      <c r="A38" s="13">
        <f t="shared" si="3"/>
        <v>45469</v>
      </c>
      <c r="B38" s="12" t="str">
        <f>VLOOKUP(WEEKDAY(A38,1),גיליון1!$A$3:$B$9,2,0)</f>
        <v>Wednesday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111"/>
      <c r="N38" s="78"/>
    </row>
    <row r="39" spans="1:14" ht="12.75">
      <c r="A39" s="13">
        <f t="shared" si="3"/>
        <v>45470</v>
      </c>
      <c r="B39" s="12" t="str">
        <f>VLOOKUP(WEEKDAY(A39,1),גיליון1!$A$3:$B$9,2,0)</f>
        <v>Thursday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111"/>
      <c r="N39" s="78"/>
    </row>
    <row r="40" spans="1:14" ht="12.75">
      <c r="A40" s="109">
        <f t="shared" si="3"/>
        <v>45471</v>
      </c>
      <c r="B40" s="106" t="str">
        <f>VLOOKUP(WEEKDAY(A40,1),גיליון1!$A$3:$B$9,2,0)</f>
        <v>Friday</v>
      </c>
      <c r="C40" s="51"/>
      <c r="D40" s="52"/>
      <c r="E40" s="53"/>
      <c r="F40" s="54"/>
      <c r="G40" s="107">
        <f t="shared" si="2"/>
        <v>0</v>
      </c>
      <c r="H40" s="55"/>
      <c r="I40" s="108">
        <f t="shared" si="0"/>
        <v>0</v>
      </c>
      <c r="J40" s="56"/>
      <c r="K40" s="110">
        <f t="shared" si="1"/>
        <v>0</v>
      </c>
      <c r="L40" s="118"/>
      <c r="N40" s="78"/>
    </row>
    <row r="41" spans="1:14" ht="12.75">
      <c r="A41" s="109">
        <f t="shared" si="3"/>
        <v>45472</v>
      </c>
      <c r="B41" s="106" t="str">
        <f>VLOOKUP(WEEKDAY(A41,1),גיליון1!$A$3:$B$9,2,0)</f>
        <v>Saturday</v>
      </c>
      <c r="C41" s="51"/>
      <c r="D41" s="52"/>
      <c r="E41" s="53"/>
      <c r="F41" s="54"/>
      <c r="G41" s="107">
        <f t="shared" si="2"/>
        <v>0</v>
      </c>
      <c r="H41" s="55"/>
      <c r="I41" s="108">
        <f t="shared" si="0"/>
        <v>0</v>
      </c>
      <c r="J41" s="56"/>
      <c r="K41" s="110">
        <f t="shared" si="1"/>
        <v>0</v>
      </c>
      <c r="L41" s="118"/>
      <c r="N41" s="78"/>
    </row>
    <row r="42" spans="1:14" ht="12.75">
      <c r="A42" s="13">
        <f t="shared" si="3"/>
        <v>45473</v>
      </c>
      <c r="B42" s="12" t="str">
        <f>VLOOKUP(WEEKDAY(A42,1),גיליון1!$A$3:$B$9,2,0)</f>
        <v>Sunday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111"/>
      <c r="N42" s="78"/>
    </row>
    <row r="43" spans="1:14" ht="13.5" thickBot="1">
      <c r="A43" s="13"/>
      <c r="B43" s="12"/>
      <c r="C43" s="112"/>
      <c r="D43" s="113"/>
      <c r="E43" s="114"/>
      <c r="F43" s="115"/>
      <c r="G43" s="72"/>
      <c r="H43" s="116"/>
      <c r="I43" s="4"/>
      <c r="J43" s="117"/>
      <c r="K43" s="6"/>
      <c r="L43" s="111"/>
      <c r="N43" s="78"/>
    </row>
    <row r="44" spans="1:12" ht="13.5" thickBot="1">
      <c r="A44" s="189" t="s">
        <v>11</v>
      </c>
      <c r="B44" s="190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87" t="s">
        <v>30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</row>
    <row r="46" spans="1:12" ht="42" customHeight="1">
      <c r="A46" s="186" t="s">
        <v>23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</row>
    <row r="47" spans="1:12" ht="19.5" customHeight="1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1:12" ht="12.75">
      <c r="A48" s="42"/>
      <c r="B48" s="77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88"/>
      <c r="D49" s="188"/>
      <c r="E49" s="46"/>
      <c r="F49" s="46"/>
      <c r="G49" s="46"/>
      <c r="H49" s="26" t="s">
        <v>13</v>
      </c>
      <c r="I49" s="26"/>
      <c r="J49" s="26"/>
      <c r="K49" s="105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87" t="s">
        <v>50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</row>
    <row r="54" spans="1:12" ht="12.75">
      <c r="A54" s="42"/>
      <c r="B54" s="45" t="s">
        <v>12</v>
      </c>
      <c r="C54" s="185"/>
      <c r="D54" s="185"/>
      <c r="E54" s="46"/>
      <c r="F54" s="46"/>
      <c r="G54" s="46"/>
      <c r="H54" s="26" t="s">
        <v>13</v>
      </c>
      <c r="I54" s="26"/>
      <c r="J54" s="26"/>
      <c r="K54" s="102"/>
      <c r="L54" s="46"/>
    </row>
    <row r="55" spans="1:12" ht="12.75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85"/>
      <c r="D56" s="185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3.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5">
      <selection activeCell="L26" sqref="L26"/>
    </sheetView>
  </sheetViews>
  <sheetFormatPr defaultColWidth="9.28125" defaultRowHeight="12.75"/>
  <cols>
    <col min="1" max="1" width="13.00390625" style="14" customWidth="1"/>
    <col min="2" max="2" width="17.28125" style="14" customWidth="1"/>
    <col min="3" max="3" width="9.7109375" style="14" customWidth="1"/>
    <col min="4" max="4" width="11.28125" style="14" customWidth="1"/>
    <col min="5" max="5" width="11.00390625" style="14" customWidth="1"/>
    <col min="6" max="6" width="10.7109375" style="14" customWidth="1"/>
    <col min="7" max="7" width="7.7109375" style="14" customWidth="1"/>
    <col min="8" max="8" width="10.28125" style="14" customWidth="1"/>
    <col min="9" max="9" width="11.421875" style="14" customWidth="1"/>
    <col min="10" max="10" width="11.57421875" style="14" customWidth="1"/>
    <col min="11" max="11" width="7.28125" style="14" customWidth="1"/>
    <col min="12" max="12" width="10.7109375" style="14" customWidth="1"/>
    <col min="13" max="16384" width="9.28125" style="14" customWidth="1"/>
  </cols>
  <sheetData>
    <row r="1" spans="1:12" ht="18.75" customHeight="1">
      <c r="A1" s="191" t="s">
        <v>17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7.25">
      <c r="A2" s="15"/>
      <c r="B2" s="16" t="s">
        <v>0</v>
      </c>
      <c r="C2" s="17"/>
      <c r="D2" s="101">
        <f>+A13</f>
        <v>45474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77" t="str">
        <f>'total year'!C4:E4</f>
        <v>TAU</v>
      </c>
      <c r="D4" s="177"/>
      <c r="E4" s="23"/>
      <c r="F4" s="16" t="s">
        <v>38</v>
      </c>
      <c r="G4" s="19"/>
      <c r="H4" s="22"/>
      <c r="I4" s="177" t="str">
        <f>IF('total year'!I4:K4=0," ",'total year'!I4:K4)</f>
        <v> </v>
      </c>
      <c r="J4" s="177"/>
      <c r="K4" s="20"/>
      <c r="L4" s="17"/>
      <c r="M4" s="81" t="s">
        <v>31</v>
      </c>
    </row>
    <row r="5" spans="1:15" ht="17.25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2" t="s">
        <v>39</v>
      </c>
      <c r="O5" s="82"/>
    </row>
    <row r="6" spans="1:13" ht="17.25">
      <c r="A6" s="21"/>
      <c r="B6" s="16" t="s">
        <v>1</v>
      </c>
      <c r="C6" s="192" t="str">
        <f>IF('total year'!C6:E6=0," ",'total year'!C6:E6)</f>
        <v> </v>
      </c>
      <c r="D6" s="192"/>
      <c r="E6" s="22"/>
      <c r="F6" s="16" t="s">
        <v>37</v>
      </c>
      <c r="G6" s="19"/>
      <c r="H6" s="26"/>
      <c r="I6" s="177" t="str">
        <f>IF('total year'!I6:K6=0," ",'total year'!I6:K6)</f>
        <v> </v>
      </c>
      <c r="J6" s="177"/>
      <c r="K6" s="20"/>
      <c r="L6" s="22"/>
      <c r="M6" s="82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83"/>
      <c r="B8" s="30"/>
      <c r="C8" s="160" t="s">
        <v>2</v>
      </c>
      <c r="D8" s="161"/>
      <c r="E8" s="162"/>
      <c r="F8" s="163"/>
      <c r="G8" s="193"/>
      <c r="H8" s="173" t="s">
        <v>33</v>
      </c>
      <c r="I8" s="166" t="s">
        <v>35</v>
      </c>
      <c r="J8" s="164" t="s">
        <v>28</v>
      </c>
      <c r="K8" s="178" t="s">
        <v>34</v>
      </c>
      <c r="L8" s="178" t="s">
        <v>18</v>
      </c>
    </row>
    <row r="9" spans="1:12" ht="12.75" customHeight="1">
      <c r="A9" s="84"/>
      <c r="B9" s="32"/>
      <c r="C9" s="73"/>
      <c r="D9" s="71"/>
      <c r="E9" s="71"/>
      <c r="F9" s="71"/>
      <c r="G9" s="169" t="s">
        <v>21</v>
      </c>
      <c r="H9" s="174"/>
      <c r="I9" s="167"/>
      <c r="J9" s="165"/>
      <c r="K9" s="179"/>
      <c r="L9" s="179"/>
    </row>
    <row r="10" spans="1:13" ht="12.75" customHeight="1">
      <c r="A10" s="36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70"/>
      <c r="H10" s="174"/>
      <c r="I10" s="167"/>
      <c r="J10" s="181" t="s">
        <v>48</v>
      </c>
      <c r="K10" s="179"/>
      <c r="L10" s="179"/>
      <c r="M10" s="81" t="s">
        <v>31</v>
      </c>
    </row>
    <row r="11" spans="1:13" ht="31.5" customHeight="1">
      <c r="A11" s="85"/>
      <c r="B11" s="38" t="s">
        <v>45</v>
      </c>
      <c r="C11" s="94" t="str">
        <f>IF('total year'!C11=0," ",'total year'!C11)</f>
        <v> </v>
      </c>
      <c r="D11" s="95" t="str">
        <f>IF('total year'!D11=0," ",'total year'!D11)</f>
        <v> </v>
      </c>
      <c r="E11" s="95" t="str">
        <f>IF('total year'!E11=0," ",'total year'!E11)</f>
        <v> </v>
      </c>
      <c r="F11" s="95" t="str">
        <f>IF('total year'!F11=0," ",'total year'!F11)</f>
        <v> </v>
      </c>
      <c r="G11" s="170"/>
      <c r="H11" s="174"/>
      <c r="I11" s="167"/>
      <c r="J11" s="182"/>
      <c r="K11" s="179"/>
      <c r="L11" s="179"/>
      <c r="M11" s="82" t="s">
        <v>41</v>
      </c>
    </row>
    <row r="12" spans="1:13" ht="31.5" customHeight="1" thickBot="1">
      <c r="A12" s="86"/>
      <c r="B12" s="40" t="s">
        <v>49</v>
      </c>
      <c r="C12" s="96" t="str">
        <f>IF('total year'!C12=0," ",'total year'!C12)</f>
        <v> </v>
      </c>
      <c r="D12" s="97" t="str">
        <f>IF('total year'!D12=0," ",'total year'!D12)</f>
        <v> </v>
      </c>
      <c r="E12" s="97" t="str">
        <f>IF('total year'!E12=0," ",'total year'!E12)</f>
        <v> </v>
      </c>
      <c r="F12" s="97" t="str">
        <f>IF('total year'!F12=0," ",'total year'!F12)</f>
        <v> </v>
      </c>
      <c r="G12" s="195"/>
      <c r="H12" s="175"/>
      <c r="I12" s="168"/>
      <c r="J12" s="183"/>
      <c r="K12" s="180"/>
      <c r="L12" s="180"/>
      <c r="M12" s="82" t="s">
        <v>42</v>
      </c>
    </row>
    <row r="13" spans="1:14" ht="12.75">
      <c r="A13" s="13">
        <v>45474</v>
      </c>
      <c r="B13" s="12" t="str">
        <f>VLOOKUP(WEEKDAY(A13,1),גיליון1!$A$3:$B$9,2,0)</f>
        <v>Monday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3">+H13+G13</f>
        <v>0</v>
      </c>
      <c r="J13" s="56"/>
      <c r="K13" s="6">
        <f aca="true" t="shared" si="1" ref="K13:K43">+J13+I13</f>
        <v>0</v>
      </c>
      <c r="L13" s="111"/>
      <c r="N13" s="78"/>
    </row>
    <row r="14" spans="1:14" ht="12.75">
      <c r="A14" s="13">
        <f>+A13+1</f>
        <v>45475</v>
      </c>
      <c r="B14" s="12" t="str">
        <f>VLOOKUP(WEEKDAY(A14,1),גיליון1!$A$3:$B$9,2,0)</f>
        <v>Tuesday</v>
      </c>
      <c r="C14" s="51"/>
      <c r="D14" s="52"/>
      <c r="E14" s="53"/>
      <c r="F14" s="54"/>
      <c r="G14" s="72">
        <f aca="true" t="shared" si="2" ref="G14:G43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111"/>
      <c r="N14" s="78"/>
    </row>
    <row r="15" spans="1:14" ht="12.75">
      <c r="A15" s="13">
        <f aca="true" t="shared" si="3" ref="A15:A43">+A14+1</f>
        <v>45476</v>
      </c>
      <c r="B15" s="12" t="str">
        <f>VLOOKUP(WEEKDAY(A15,1),גיליון1!$A$3:$B$9,2,0)</f>
        <v>Wednesday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111"/>
      <c r="N15" s="78"/>
    </row>
    <row r="16" spans="1:14" ht="12.75">
      <c r="A16" s="13">
        <f t="shared" si="3"/>
        <v>45477</v>
      </c>
      <c r="B16" s="12" t="str">
        <f>VLOOKUP(WEEKDAY(A16,1),גיליון1!$A$3:$B$9,2,0)</f>
        <v>Thursday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111"/>
      <c r="N16" s="78"/>
    </row>
    <row r="17" spans="1:14" ht="12.75">
      <c r="A17" s="109">
        <f t="shared" si="3"/>
        <v>45478</v>
      </c>
      <c r="B17" s="106" t="str">
        <f>VLOOKUP(WEEKDAY(A17,1),גיליון1!$A$3:$B$9,2,0)</f>
        <v>Friday</v>
      </c>
      <c r="C17" s="51"/>
      <c r="D17" s="52"/>
      <c r="E17" s="53"/>
      <c r="F17" s="54"/>
      <c r="G17" s="107">
        <f t="shared" si="2"/>
        <v>0</v>
      </c>
      <c r="H17" s="55"/>
      <c r="I17" s="108">
        <f t="shared" si="0"/>
        <v>0</v>
      </c>
      <c r="J17" s="56"/>
      <c r="K17" s="110">
        <f t="shared" si="1"/>
        <v>0</v>
      </c>
      <c r="L17" s="118"/>
      <c r="N17" s="78"/>
    </row>
    <row r="18" spans="1:14" ht="12.75">
      <c r="A18" s="109">
        <f t="shared" si="3"/>
        <v>45479</v>
      </c>
      <c r="B18" s="106" t="str">
        <f>VLOOKUP(WEEKDAY(A18,1),גיליון1!$A$3:$B$9,2,0)</f>
        <v>Saturday</v>
      </c>
      <c r="C18" s="51"/>
      <c r="D18" s="52"/>
      <c r="E18" s="53"/>
      <c r="F18" s="54"/>
      <c r="G18" s="107">
        <f t="shared" si="2"/>
        <v>0</v>
      </c>
      <c r="H18" s="55"/>
      <c r="I18" s="108">
        <f t="shared" si="0"/>
        <v>0</v>
      </c>
      <c r="J18" s="56"/>
      <c r="K18" s="110">
        <f t="shared" si="1"/>
        <v>0</v>
      </c>
      <c r="L18" s="118"/>
      <c r="N18" s="78"/>
    </row>
    <row r="19" spans="1:14" ht="12.75">
      <c r="A19" s="13">
        <f t="shared" si="3"/>
        <v>45480</v>
      </c>
      <c r="B19" s="12" t="str">
        <f>VLOOKUP(WEEKDAY(A19,1),גיליון1!$A$3:$B$9,2,0)</f>
        <v>Sunday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111"/>
      <c r="N19" s="78"/>
    </row>
    <row r="20" spans="1:14" ht="12.75">
      <c r="A20" s="13">
        <f t="shared" si="3"/>
        <v>45481</v>
      </c>
      <c r="B20" s="12" t="str">
        <f>VLOOKUP(WEEKDAY(A20,1),גיליון1!$A$3:$B$9,2,0)</f>
        <v>Monday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111"/>
      <c r="N20" s="78"/>
    </row>
    <row r="21" spans="1:14" ht="12.75">
      <c r="A21" s="13">
        <f t="shared" si="3"/>
        <v>45482</v>
      </c>
      <c r="B21" s="12" t="str">
        <f>VLOOKUP(WEEKDAY(A21,1),גיליון1!$A$3:$B$9,2,0)</f>
        <v>Tuesday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111"/>
      <c r="N21" s="78"/>
    </row>
    <row r="22" spans="1:14" ht="12.75">
      <c r="A22" s="13">
        <f t="shared" si="3"/>
        <v>45483</v>
      </c>
      <c r="B22" s="12" t="str">
        <f>VLOOKUP(WEEKDAY(A22,1),גיליון1!$A$3:$B$9,2,0)</f>
        <v>Wednesday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111"/>
      <c r="N22" s="78"/>
    </row>
    <row r="23" spans="1:14" ht="12.75">
      <c r="A23" s="13">
        <f t="shared" si="3"/>
        <v>45484</v>
      </c>
      <c r="B23" s="12" t="str">
        <f>VLOOKUP(WEEKDAY(A23,1),גיליון1!$A$3:$B$9,2,0)</f>
        <v>Thursday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111"/>
      <c r="N23" s="78"/>
    </row>
    <row r="24" spans="1:14" ht="12.75">
      <c r="A24" s="109">
        <f t="shared" si="3"/>
        <v>45485</v>
      </c>
      <c r="B24" s="106" t="str">
        <f>VLOOKUP(WEEKDAY(A24,1),גיליון1!$A$3:$B$9,2,0)</f>
        <v>Friday</v>
      </c>
      <c r="C24" s="51"/>
      <c r="D24" s="52"/>
      <c r="E24" s="53"/>
      <c r="F24" s="54"/>
      <c r="G24" s="107">
        <f t="shared" si="2"/>
        <v>0</v>
      </c>
      <c r="H24" s="55"/>
      <c r="I24" s="108">
        <f t="shared" si="0"/>
        <v>0</v>
      </c>
      <c r="J24" s="56"/>
      <c r="K24" s="110">
        <f t="shared" si="1"/>
        <v>0</v>
      </c>
      <c r="L24" s="118"/>
      <c r="N24" s="78"/>
    </row>
    <row r="25" spans="1:14" ht="12.75">
      <c r="A25" s="109">
        <f t="shared" si="3"/>
        <v>45486</v>
      </c>
      <c r="B25" s="106" t="str">
        <f>VLOOKUP(WEEKDAY(A25,1),גיליון1!$A$3:$B$9,2,0)</f>
        <v>Saturday</v>
      </c>
      <c r="C25" s="51"/>
      <c r="D25" s="52"/>
      <c r="E25" s="53"/>
      <c r="F25" s="54"/>
      <c r="G25" s="107">
        <f t="shared" si="2"/>
        <v>0</v>
      </c>
      <c r="H25" s="55"/>
      <c r="I25" s="108">
        <f t="shared" si="0"/>
        <v>0</v>
      </c>
      <c r="J25" s="56"/>
      <c r="K25" s="110">
        <f t="shared" si="1"/>
        <v>0</v>
      </c>
      <c r="L25" s="118"/>
      <c r="N25" s="78"/>
    </row>
    <row r="26" spans="1:14" ht="12.75">
      <c r="A26" s="13">
        <f t="shared" si="3"/>
        <v>45487</v>
      </c>
      <c r="B26" s="12" t="str">
        <f>VLOOKUP(WEEKDAY(A26,1),גיליון1!$A$3:$B$9,2,0)</f>
        <v>Sunday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111"/>
      <c r="N26" s="78"/>
    </row>
    <row r="27" spans="1:14" ht="12.75">
      <c r="A27" s="13">
        <f t="shared" si="3"/>
        <v>45488</v>
      </c>
      <c r="B27" s="12" t="str">
        <f>VLOOKUP(WEEKDAY(A27,1),גיליון1!$A$3:$B$9,2,0)</f>
        <v>Monday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111"/>
      <c r="N27" s="78"/>
    </row>
    <row r="28" spans="1:14" ht="12.75">
      <c r="A28" s="13">
        <f t="shared" si="3"/>
        <v>45489</v>
      </c>
      <c r="B28" s="12" t="str">
        <f>VLOOKUP(WEEKDAY(A28,1),גיליון1!$A$3:$B$9,2,0)</f>
        <v>Tuesday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111"/>
      <c r="N28" s="78"/>
    </row>
    <row r="29" spans="1:14" ht="12.75">
      <c r="A29" s="13">
        <f t="shared" si="3"/>
        <v>45490</v>
      </c>
      <c r="B29" s="12" t="str">
        <f>VLOOKUP(WEEKDAY(A29,1),גיליון1!$A$3:$B$9,2,0)</f>
        <v>Wednesday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111"/>
      <c r="N29" s="78"/>
    </row>
    <row r="30" spans="1:14" ht="12.75">
      <c r="A30" s="13">
        <f t="shared" si="3"/>
        <v>45491</v>
      </c>
      <c r="B30" s="12" t="str">
        <f>VLOOKUP(WEEKDAY(A30,1),גיליון1!$A$3:$B$9,2,0)</f>
        <v>Thursday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111"/>
      <c r="N30" s="78"/>
    </row>
    <row r="31" spans="1:14" ht="12.75">
      <c r="A31" s="109">
        <f t="shared" si="3"/>
        <v>45492</v>
      </c>
      <c r="B31" s="106" t="str">
        <f>VLOOKUP(WEEKDAY(A31,1),גיליון1!$A$3:$B$9,2,0)</f>
        <v>Friday</v>
      </c>
      <c r="C31" s="51"/>
      <c r="D31" s="52"/>
      <c r="E31" s="53"/>
      <c r="F31" s="54"/>
      <c r="G31" s="107">
        <f t="shared" si="2"/>
        <v>0</v>
      </c>
      <c r="H31" s="55"/>
      <c r="I31" s="108">
        <f t="shared" si="0"/>
        <v>0</v>
      </c>
      <c r="J31" s="56"/>
      <c r="K31" s="110">
        <f t="shared" si="1"/>
        <v>0</v>
      </c>
      <c r="L31" s="118"/>
      <c r="N31" s="78"/>
    </row>
    <row r="32" spans="1:14" ht="12.75">
      <c r="A32" s="109">
        <f t="shared" si="3"/>
        <v>45493</v>
      </c>
      <c r="B32" s="106" t="str">
        <f>VLOOKUP(WEEKDAY(A32,1),גיליון1!$A$3:$B$9,2,0)</f>
        <v>Saturday</v>
      </c>
      <c r="C32" s="51"/>
      <c r="D32" s="52"/>
      <c r="E32" s="53"/>
      <c r="F32" s="54"/>
      <c r="G32" s="107">
        <f t="shared" si="2"/>
        <v>0</v>
      </c>
      <c r="H32" s="55"/>
      <c r="I32" s="108">
        <f t="shared" si="0"/>
        <v>0</v>
      </c>
      <c r="J32" s="56"/>
      <c r="K32" s="110">
        <f t="shared" si="1"/>
        <v>0</v>
      </c>
      <c r="L32" s="118"/>
      <c r="N32" s="78"/>
    </row>
    <row r="33" spans="1:14" ht="12.75">
      <c r="A33" s="13">
        <f t="shared" si="3"/>
        <v>45494</v>
      </c>
      <c r="B33" s="12" t="str">
        <f>VLOOKUP(WEEKDAY(A33,1),גיליון1!$A$3:$B$9,2,0)</f>
        <v>Sunday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111"/>
      <c r="N33" s="78"/>
    </row>
    <row r="34" spans="1:14" ht="12.75">
      <c r="A34" s="13">
        <f t="shared" si="3"/>
        <v>45495</v>
      </c>
      <c r="B34" s="12" t="str">
        <f>VLOOKUP(WEEKDAY(A34,1),גיליון1!$A$3:$B$9,2,0)</f>
        <v>Monday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111"/>
      <c r="N34" s="78"/>
    </row>
    <row r="35" spans="1:14" ht="12.75">
      <c r="A35" s="13">
        <f t="shared" si="3"/>
        <v>45496</v>
      </c>
      <c r="B35" s="12" t="str">
        <f>VLOOKUP(WEEKDAY(A35,1),גיליון1!$A$3:$B$9,2,0)</f>
        <v>Tuesday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111"/>
      <c r="N35" s="78"/>
    </row>
    <row r="36" spans="1:14" ht="12.75">
      <c r="A36" s="13">
        <f t="shared" si="3"/>
        <v>45497</v>
      </c>
      <c r="B36" s="12" t="str">
        <f>VLOOKUP(WEEKDAY(A36,1),גיליון1!$A$3:$B$9,2,0)</f>
        <v>Wednesday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111"/>
      <c r="N36" s="78"/>
    </row>
    <row r="37" spans="1:14" ht="12.75">
      <c r="A37" s="13">
        <f t="shared" si="3"/>
        <v>45498</v>
      </c>
      <c r="B37" s="12" t="str">
        <f>VLOOKUP(WEEKDAY(A37,1),גיליון1!$A$3:$B$9,2,0)</f>
        <v>Thursday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111"/>
      <c r="N37" s="78"/>
    </row>
    <row r="38" spans="1:14" ht="12.75">
      <c r="A38" s="109">
        <f t="shared" si="3"/>
        <v>45499</v>
      </c>
      <c r="B38" s="106" t="str">
        <f>VLOOKUP(WEEKDAY(A38,1),גיליון1!$A$3:$B$9,2,0)</f>
        <v>Friday</v>
      </c>
      <c r="C38" s="51"/>
      <c r="D38" s="52"/>
      <c r="E38" s="53"/>
      <c r="F38" s="54"/>
      <c r="G38" s="107">
        <f t="shared" si="2"/>
        <v>0</v>
      </c>
      <c r="H38" s="55"/>
      <c r="I38" s="108">
        <f t="shared" si="0"/>
        <v>0</v>
      </c>
      <c r="J38" s="56"/>
      <c r="K38" s="110">
        <f t="shared" si="1"/>
        <v>0</v>
      </c>
      <c r="L38" s="118"/>
      <c r="N38" s="78"/>
    </row>
    <row r="39" spans="1:14" ht="12.75">
      <c r="A39" s="109">
        <f t="shared" si="3"/>
        <v>45500</v>
      </c>
      <c r="B39" s="106" t="str">
        <f>VLOOKUP(WEEKDAY(A39,1),גיליון1!$A$3:$B$9,2,0)</f>
        <v>Saturday</v>
      </c>
      <c r="C39" s="51"/>
      <c r="D39" s="52"/>
      <c r="E39" s="53"/>
      <c r="F39" s="54"/>
      <c r="G39" s="107">
        <f t="shared" si="2"/>
        <v>0</v>
      </c>
      <c r="H39" s="55"/>
      <c r="I39" s="108">
        <f t="shared" si="0"/>
        <v>0</v>
      </c>
      <c r="J39" s="56"/>
      <c r="K39" s="110">
        <f t="shared" si="1"/>
        <v>0</v>
      </c>
      <c r="L39" s="118"/>
      <c r="N39" s="78"/>
    </row>
    <row r="40" spans="1:14" ht="12.75">
      <c r="A40" s="13">
        <f t="shared" si="3"/>
        <v>45501</v>
      </c>
      <c r="B40" s="12" t="str">
        <f>VLOOKUP(WEEKDAY(A40,1),גיליון1!$A$3:$B$9,2,0)</f>
        <v>Sunday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111"/>
      <c r="N40" s="78"/>
    </row>
    <row r="41" spans="1:14" ht="12.75">
      <c r="A41" s="13">
        <f t="shared" si="3"/>
        <v>45502</v>
      </c>
      <c r="B41" s="12" t="str">
        <f>VLOOKUP(WEEKDAY(A41,1),גיליון1!$A$3:$B$9,2,0)</f>
        <v>Monday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111"/>
      <c r="N41" s="78"/>
    </row>
    <row r="42" spans="1:14" ht="12.75">
      <c r="A42" s="13">
        <f t="shared" si="3"/>
        <v>45503</v>
      </c>
      <c r="B42" s="12" t="str">
        <f>VLOOKUP(WEEKDAY(A42,1),גיליון1!$A$3:$B$9,2,0)</f>
        <v>Tuesday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111"/>
      <c r="N42" s="78"/>
    </row>
    <row r="43" spans="1:14" ht="13.5" thickBot="1">
      <c r="A43" s="13">
        <f t="shared" si="3"/>
        <v>45504</v>
      </c>
      <c r="B43" s="12" t="str">
        <f>VLOOKUP(WEEKDAY(A43,1),גיליון1!$A$3:$B$9,2,0)</f>
        <v>Wednesday</v>
      </c>
      <c r="C43" s="51"/>
      <c r="D43" s="52"/>
      <c r="E43" s="53"/>
      <c r="F43" s="54"/>
      <c r="G43" s="72">
        <f t="shared" si="2"/>
        <v>0</v>
      </c>
      <c r="H43" s="55"/>
      <c r="I43" s="4">
        <f t="shared" si="0"/>
        <v>0</v>
      </c>
      <c r="J43" s="56"/>
      <c r="K43" s="6">
        <f t="shared" si="1"/>
        <v>0</v>
      </c>
      <c r="L43" s="111"/>
      <c r="N43" s="78"/>
    </row>
    <row r="44" spans="1:12" ht="13.5" thickBot="1">
      <c r="A44" s="189" t="s">
        <v>11</v>
      </c>
      <c r="B44" s="190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87" t="s">
        <v>30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</row>
    <row r="46" spans="1:12" ht="42" customHeight="1">
      <c r="A46" s="186" t="s">
        <v>23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</row>
    <row r="47" spans="1:12" ht="19.5" customHeight="1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1:12" ht="12.75">
      <c r="A48" s="42"/>
      <c r="B48" s="77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88"/>
      <c r="D49" s="188"/>
      <c r="E49" s="46"/>
      <c r="F49" s="46"/>
      <c r="G49" s="46"/>
      <c r="H49" s="26" t="s">
        <v>13</v>
      </c>
      <c r="I49" s="26"/>
      <c r="J49" s="26"/>
      <c r="K49" s="105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87" t="s">
        <v>50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</row>
    <row r="54" spans="1:12" ht="12.75">
      <c r="A54" s="42"/>
      <c r="B54" s="45" t="s">
        <v>12</v>
      </c>
      <c r="C54" s="185"/>
      <c r="D54" s="185"/>
      <c r="E54" s="46"/>
      <c r="F54" s="46"/>
      <c r="G54" s="46"/>
      <c r="H54" s="26" t="s">
        <v>13</v>
      </c>
      <c r="I54" s="26"/>
      <c r="J54" s="26"/>
      <c r="K54" s="102"/>
      <c r="L54" s="46"/>
    </row>
    <row r="55" spans="1:12" ht="12.75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85"/>
      <c r="D56" s="185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3.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1">
      <selection activeCell="L24" sqref="L24"/>
    </sheetView>
  </sheetViews>
  <sheetFormatPr defaultColWidth="9.28125" defaultRowHeight="12.75"/>
  <cols>
    <col min="1" max="1" width="13.00390625" style="14" customWidth="1"/>
    <col min="2" max="2" width="17.28125" style="14" customWidth="1"/>
    <col min="3" max="3" width="9.7109375" style="14" customWidth="1"/>
    <col min="4" max="4" width="11.28125" style="14" customWidth="1"/>
    <col min="5" max="5" width="11.00390625" style="14" customWidth="1"/>
    <col min="6" max="6" width="10.7109375" style="14" customWidth="1"/>
    <col min="7" max="7" width="7.7109375" style="14" customWidth="1"/>
    <col min="8" max="8" width="10.28125" style="14" customWidth="1"/>
    <col min="9" max="9" width="11.28125" style="14" customWidth="1"/>
    <col min="10" max="10" width="11.57421875" style="14" customWidth="1"/>
    <col min="11" max="11" width="7.28125" style="14" customWidth="1"/>
    <col min="12" max="12" width="11.57421875" style="14" customWidth="1"/>
    <col min="13" max="16384" width="9.28125" style="14" customWidth="1"/>
  </cols>
  <sheetData>
    <row r="1" spans="1:12" ht="18.75" customHeight="1">
      <c r="A1" s="191" t="s">
        <v>17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7.25">
      <c r="A2" s="15"/>
      <c r="B2" s="16" t="s">
        <v>0</v>
      </c>
      <c r="C2" s="17"/>
      <c r="D2" s="101">
        <f>+A13</f>
        <v>45505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77" t="str">
        <f>'total year'!C4:E4</f>
        <v>TAU</v>
      </c>
      <c r="D4" s="177"/>
      <c r="E4" s="23"/>
      <c r="F4" s="16" t="s">
        <v>38</v>
      </c>
      <c r="G4" s="19"/>
      <c r="H4" s="22"/>
      <c r="I4" s="177" t="str">
        <f>IF('total year'!I4:K4=0," ",'total year'!I4:K4)</f>
        <v> </v>
      </c>
      <c r="J4" s="177"/>
      <c r="K4" s="20"/>
      <c r="L4" s="17"/>
      <c r="M4" s="81" t="s">
        <v>31</v>
      </c>
    </row>
    <row r="5" spans="1:15" ht="17.25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2" t="s">
        <v>39</v>
      </c>
      <c r="O5" s="82"/>
    </row>
    <row r="6" spans="1:13" ht="17.25">
      <c r="A6" s="21"/>
      <c r="B6" s="16" t="s">
        <v>1</v>
      </c>
      <c r="C6" s="192" t="str">
        <f>IF('total year'!C6:E6=0," ",'total year'!C6:E6)</f>
        <v> </v>
      </c>
      <c r="D6" s="192"/>
      <c r="E6" s="22"/>
      <c r="F6" s="16" t="s">
        <v>37</v>
      </c>
      <c r="G6" s="19"/>
      <c r="H6" s="26"/>
      <c r="I6" s="177" t="str">
        <f>IF('total year'!I6:K6=0," ",'total year'!I6:K6)</f>
        <v> </v>
      </c>
      <c r="J6" s="177"/>
      <c r="K6" s="20"/>
      <c r="L6" s="22"/>
      <c r="M6" s="82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60" t="s">
        <v>2</v>
      </c>
      <c r="D8" s="161"/>
      <c r="E8" s="162"/>
      <c r="F8" s="163"/>
      <c r="G8" s="163"/>
      <c r="H8" s="173" t="s">
        <v>33</v>
      </c>
      <c r="I8" s="166" t="s">
        <v>35</v>
      </c>
      <c r="J8" s="164" t="s">
        <v>28</v>
      </c>
      <c r="K8" s="178" t="s">
        <v>34</v>
      </c>
      <c r="L8" s="178" t="s">
        <v>18</v>
      </c>
    </row>
    <row r="9" spans="1:12" ht="12.75" customHeight="1">
      <c r="A9" s="31"/>
      <c r="B9" s="32"/>
      <c r="C9" s="73"/>
      <c r="D9" s="71"/>
      <c r="E9" s="71"/>
      <c r="F9" s="71"/>
      <c r="G9" s="169" t="s">
        <v>21</v>
      </c>
      <c r="H9" s="174"/>
      <c r="I9" s="167"/>
      <c r="J9" s="165"/>
      <c r="K9" s="179"/>
      <c r="L9" s="179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70"/>
      <c r="H10" s="174"/>
      <c r="I10" s="167"/>
      <c r="J10" s="181" t="s">
        <v>48</v>
      </c>
      <c r="K10" s="179"/>
      <c r="L10" s="179"/>
      <c r="M10" s="81" t="s">
        <v>31</v>
      </c>
    </row>
    <row r="11" spans="1:13" ht="31.5" customHeight="1">
      <c r="A11" s="33"/>
      <c r="B11" s="38" t="s">
        <v>45</v>
      </c>
      <c r="C11" s="94" t="str">
        <f>IF('total year'!C11=0," ",'total year'!C11)</f>
        <v> </v>
      </c>
      <c r="D11" s="95" t="str">
        <f>IF('total year'!D11=0," ",'total year'!D11)</f>
        <v> </v>
      </c>
      <c r="E11" s="95" t="str">
        <f>IF('total year'!E11=0," ",'total year'!E11)</f>
        <v> </v>
      </c>
      <c r="F11" s="95" t="str">
        <f>IF('total year'!F11=0," ",'total year'!F11)</f>
        <v> </v>
      </c>
      <c r="G11" s="170"/>
      <c r="H11" s="174"/>
      <c r="I11" s="167"/>
      <c r="J11" s="182"/>
      <c r="K11" s="179"/>
      <c r="L11" s="179"/>
      <c r="M11" s="82" t="s">
        <v>41</v>
      </c>
    </row>
    <row r="12" spans="1:13" ht="31.5" customHeight="1" thickBot="1">
      <c r="A12" s="39"/>
      <c r="B12" s="40" t="s">
        <v>49</v>
      </c>
      <c r="C12" s="94" t="str">
        <f>IF('total year'!C12=0," ",'total year'!C12)</f>
        <v> </v>
      </c>
      <c r="D12" s="95" t="str">
        <f>IF('total year'!D12=0," ",'total year'!D12)</f>
        <v> </v>
      </c>
      <c r="E12" s="95" t="str">
        <f>IF('total year'!E12=0," ",'total year'!E12)</f>
        <v> </v>
      </c>
      <c r="F12" s="95" t="str">
        <f>IF('total year'!F12=0," ",'total year'!F12)</f>
        <v> </v>
      </c>
      <c r="G12" s="171"/>
      <c r="H12" s="175"/>
      <c r="I12" s="168"/>
      <c r="J12" s="183"/>
      <c r="K12" s="180"/>
      <c r="L12" s="180"/>
      <c r="M12" s="82" t="s">
        <v>42</v>
      </c>
    </row>
    <row r="13" spans="1:14" ht="12.75">
      <c r="A13" s="13">
        <v>45505</v>
      </c>
      <c r="B13" s="12" t="str">
        <f>VLOOKUP(WEEKDAY(A13,1),גיליון1!$A$3:$B$9,2,0)</f>
        <v>Thursday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3">+H13+G13</f>
        <v>0</v>
      </c>
      <c r="J13" s="56"/>
      <c r="K13" s="6">
        <f aca="true" t="shared" si="1" ref="K13:K43">+J13+I13</f>
        <v>0</v>
      </c>
      <c r="L13" s="89"/>
      <c r="N13" s="78"/>
    </row>
    <row r="14" spans="1:14" ht="12.75">
      <c r="A14" s="109">
        <f>+A13+1</f>
        <v>45506</v>
      </c>
      <c r="B14" s="106" t="str">
        <f>VLOOKUP(WEEKDAY(A14,1),גיליון1!$A$3:$B$9,2,0)</f>
        <v>Friday</v>
      </c>
      <c r="C14" s="51"/>
      <c r="D14" s="52"/>
      <c r="E14" s="53"/>
      <c r="F14" s="54"/>
      <c r="G14" s="107">
        <f aca="true" t="shared" si="2" ref="G14:G43">SUM(C14:F14)</f>
        <v>0</v>
      </c>
      <c r="H14" s="55"/>
      <c r="I14" s="108">
        <f t="shared" si="0"/>
        <v>0</v>
      </c>
      <c r="J14" s="56"/>
      <c r="K14" s="110">
        <f t="shared" si="1"/>
        <v>0</v>
      </c>
      <c r="L14" s="118"/>
      <c r="N14" s="78"/>
    </row>
    <row r="15" spans="1:14" ht="12.75">
      <c r="A15" s="109">
        <f aca="true" t="shared" si="3" ref="A15:A43">+A14+1</f>
        <v>45507</v>
      </c>
      <c r="B15" s="106" t="str">
        <f>VLOOKUP(WEEKDAY(A15,1),גיליון1!$A$3:$B$9,2,0)</f>
        <v>Saturday</v>
      </c>
      <c r="C15" s="51"/>
      <c r="D15" s="52"/>
      <c r="E15" s="53"/>
      <c r="F15" s="54"/>
      <c r="G15" s="107">
        <f t="shared" si="2"/>
        <v>0</v>
      </c>
      <c r="H15" s="55"/>
      <c r="I15" s="108">
        <f t="shared" si="0"/>
        <v>0</v>
      </c>
      <c r="J15" s="56"/>
      <c r="K15" s="110">
        <f t="shared" si="1"/>
        <v>0</v>
      </c>
      <c r="L15" s="118"/>
      <c r="N15" s="78"/>
    </row>
    <row r="16" spans="1:14" ht="12.75">
      <c r="A16" s="13">
        <f t="shared" si="3"/>
        <v>45508</v>
      </c>
      <c r="B16" s="12" t="str">
        <f>VLOOKUP(WEEKDAY(A16,1),גיליון1!$A$3:$B$9,2,0)</f>
        <v>Sunday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89"/>
      <c r="N16" s="78"/>
    </row>
    <row r="17" spans="1:14" ht="12.75">
      <c r="A17" s="13">
        <f t="shared" si="3"/>
        <v>45509</v>
      </c>
      <c r="B17" s="12" t="str">
        <f>VLOOKUP(WEEKDAY(A17,1),גיליון1!$A$3:$B$9,2,0)</f>
        <v>Monday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89"/>
      <c r="N17" s="78"/>
    </row>
    <row r="18" spans="1:14" ht="12.75">
      <c r="A18" s="13">
        <f t="shared" si="3"/>
        <v>45510</v>
      </c>
      <c r="B18" s="12" t="str">
        <f>VLOOKUP(WEEKDAY(A18,1),גיליון1!$A$3:$B$9,2,0)</f>
        <v>Tuesday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89"/>
      <c r="N18" s="78"/>
    </row>
    <row r="19" spans="1:14" ht="12.75">
      <c r="A19" s="13">
        <f t="shared" si="3"/>
        <v>45511</v>
      </c>
      <c r="B19" s="12" t="str">
        <f>VLOOKUP(WEEKDAY(A19,1),גיליון1!$A$3:$B$9,2,0)</f>
        <v>Wednesday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89"/>
      <c r="N19" s="78"/>
    </row>
    <row r="20" spans="1:14" ht="12.75">
      <c r="A20" s="13">
        <f t="shared" si="3"/>
        <v>45512</v>
      </c>
      <c r="B20" s="12" t="str">
        <f>VLOOKUP(WEEKDAY(A20,1),גיליון1!$A$3:$B$9,2,0)</f>
        <v>Thursday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89"/>
      <c r="N20" s="78"/>
    </row>
    <row r="21" spans="1:14" ht="12.75">
      <c r="A21" s="109">
        <f t="shared" si="3"/>
        <v>45513</v>
      </c>
      <c r="B21" s="106" t="str">
        <f>VLOOKUP(WEEKDAY(A21,1),גיליון1!$A$3:$B$9,2,0)</f>
        <v>Friday</v>
      </c>
      <c r="C21" s="51"/>
      <c r="D21" s="52"/>
      <c r="E21" s="53"/>
      <c r="F21" s="54"/>
      <c r="G21" s="107">
        <f t="shared" si="2"/>
        <v>0</v>
      </c>
      <c r="H21" s="55"/>
      <c r="I21" s="108">
        <f t="shared" si="0"/>
        <v>0</v>
      </c>
      <c r="J21" s="56"/>
      <c r="K21" s="110">
        <f t="shared" si="1"/>
        <v>0</v>
      </c>
      <c r="L21" s="118"/>
      <c r="N21" s="78"/>
    </row>
    <row r="22" spans="1:14" ht="12.75">
      <c r="A22" s="109">
        <f t="shared" si="3"/>
        <v>45514</v>
      </c>
      <c r="B22" s="106" t="str">
        <f>VLOOKUP(WEEKDAY(A22,1),גיליון1!$A$3:$B$9,2,0)</f>
        <v>Saturday</v>
      </c>
      <c r="C22" s="51"/>
      <c r="D22" s="52"/>
      <c r="E22" s="53"/>
      <c r="F22" s="54"/>
      <c r="G22" s="107">
        <f t="shared" si="2"/>
        <v>0</v>
      </c>
      <c r="H22" s="55"/>
      <c r="I22" s="108">
        <f t="shared" si="0"/>
        <v>0</v>
      </c>
      <c r="J22" s="56"/>
      <c r="K22" s="110">
        <f t="shared" si="1"/>
        <v>0</v>
      </c>
      <c r="L22" s="118"/>
      <c r="N22" s="78"/>
    </row>
    <row r="23" spans="1:14" ht="12.75">
      <c r="A23" s="13">
        <f t="shared" si="3"/>
        <v>45515</v>
      </c>
      <c r="B23" s="12" t="str">
        <f>VLOOKUP(WEEKDAY(A23,1),גיליון1!$A$3:$B$9,2,0)</f>
        <v>Sunday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89"/>
      <c r="N23" s="78"/>
    </row>
    <row r="24" spans="1:14" ht="12.75">
      <c r="A24" s="13">
        <f t="shared" si="3"/>
        <v>45516</v>
      </c>
      <c r="B24" s="12" t="str">
        <f>VLOOKUP(WEEKDAY(A24,1),גיליון1!$A$3:$B$9,2,0)</f>
        <v>Monday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89" t="s">
        <v>95</v>
      </c>
      <c r="N24" s="78"/>
    </row>
    <row r="25" spans="1:14" ht="12.75">
      <c r="A25" s="13">
        <f t="shared" si="3"/>
        <v>45517</v>
      </c>
      <c r="B25" s="12" t="str">
        <f>VLOOKUP(WEEKDAY(A25,1),גיליון1!$A$3:$B$9,2,0)</f>
        <v>Tuesday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89" t="s">
        <v>58</v>
      </c>
      <c r="N25" s="78"/>
    </row>
    <row r="26" spans="1:14" ht="12.75">
      <c r="A26" s="13">
        <f t="shared" si="3"/>
        <v>45518</v>
      </c>
      <c r="B26" s="12" t="str">
        <f>VLOOKUP(WEEKDAY(A26,1),גיליון1!$A$3:$B$9,2,0)</f>
        <v>Wednesday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89"/>
      <c r="N26" s="78"/>
    </row>
    <row r="27" spans="1:14" ht="12.75">
      <c r="A27" s="13">
        <f t="shared" si="3"/>
        <v>45519</v>
      </c>
      <c r="B27" s="12" t="str">
        <f>VLOOKUP(WEEKDAY(A27,1),גיליון1!$A$3:$B$9,2,0)</f>
        <v>Thursday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89"/>
      <c r="N27" s="78"/>
    </row>
    <row r="28" spans="1:14" ht="12.75">
      <c r="A28" s="109">
        <f t="shared" si="3"/>
        <v>45520</v>
      </c>
      <c r="B28" s="106" t="str">
        <f>VLOOKUP(WEEKDAY(A28,1),גיליון1!$A$3:$B$9,2,0)</f>
        <v>Friday</v>
      </c>
      <c r="C28" s="51"/>
      <c r="D28" s="52"/>
      <c r="E28" s="53"/>
      <c r="F28" s="54"/>
      <c r="G28" s="107">
        <f t="shared" si="2"/>
        <v>0</v>
      </c>
      <c r="H28" s="55"/>
      <c r="I28" s="108">
        <f t="shared" si="0"/>
        <v>0</v>
      </c>
      <c r="J28" s="56"/>
      <c r="K28" s="110">
        <f t="shared" si="1"/>
        <v>0</v>
      </c>
      <c r="L28" s="118"/>
      <c r="N28" s="78"/>
    </row>
    <row r="29" spans="1:14" ht="12.75">
      <c r="A29" s="109">
        <f t="shared" si="3"/>
        <v>45521</v>
      </c>
      <c r="B29" s="106" t="str">
        <f>VLOOKUP(WEEKDAY(A29,1),גיליון1!$A$3:$B$9,2,0)</f>
        <v>Saturday</v>
      </c>
      <c r="C29" s="51"/>
      <c r="D29" s="52"/>
      <c r="E29" s="53"/>
      <c r="F29" s="54"/>
      <c r="G29" s="107">
        <f t="shared" si="2"/>
        <v>0</v>
      </c>
      <c r="H29" s="55"/>
      <c r="I29" s="108">
        <f t="shared" si="0"/>
        <v>0</v>
      </c>
      <c r="J29" s="56"/>
      <c r="K29" s="110">
        <f t="shared" si="1"/>
        <v>0</v>
      </c>
      <c r="L29" s="118"/>
      <c r="N29" s="78"/>
    </row>
    <row r="30" spans="1:14" ht="12.75">
      <c r="A30" s="13">
        <f t="shared" si="3"/>
        <v>45522</v>
      </c>
      <c r="B30" s="12" t="str">
        <f>VLOOKUP(WEEKDAY(A30,1),גיליון1!$A$3:$B$9,2,0)</f>
        <v>Sunday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89"/>
      <c r="N30" s="78"/>
    </row>
    <row r="31" spans="1:14" ht="12.75">
      <c r="A31" s="13">
        <f t="shared" si="3"/>
        <v>45523</v>
      </c>
      <c r="B31" s="12" t="str">
        <f>VLOOKUP(WEEKDAY(A31,1),גיליון1!$A$3:$B$9,2,0)</f>
        <v>Monday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89"/>
      <c r="N31" s="78"/>
    </row>
    <row r="32" spans="1:14" ht="12.75">
      <c r="A32" s="13">
        <f t="shared" si="3"/>
        <v>45524</v>
      </c>
      <c r="B32" s="12" t="str">
        <f>VLOOKUP(WEEKDAY(A32,1),גיליון1!$A$3:$B$9,2,0)</f>
        <v>Tuesday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89"/>
      <c r="N32" s="78"/>
    </row>
    <row r="33" spans="1:14" ht="12.75">
      <c r="A33" s="13">
        <f t="shared" si="3"/>
        <v>45525</v>
      </c>
      <c r="B33" s="12" t="str">
        <f>VLOOKUP(WEEKDAY(A33,1),גיליון1!$A$3:$B$9,2,0)</f>
        <v>Wednesday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89"/>
      <c r="N33" s="78"/>
    </row>
    <row r="34" spans="1:14" ht="12.75">
      <c r="A34" s="13">
        <f t="shared" si="3"/>
        <v>45526</v>
      </c>
      <c r="B34" s="12" t="str">
        <f>VLOOKUP(WEEKDAY(A34,1),גיליון1!$A$3:$B$9,2,0)</f>
        <v>Thursday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89"/>
      <c r="N34" s="78"/>
    </row>
    <row r="35" spans="1:14" ht="12.75">
      <c r="A35" s="109">
        <f t="shared" si="3"/>
        <v>45527</v>
      </c>
      <c r="B35" s="106" t="str">
        <f>VLOOKUP(WEEKDAY(A35,1),גיליון1!$A$3:$B$9,2,0)</f>
        <v>Friday</v>
      </c>
      <c r="C35" s="51"/>
      <c r="D35" s="52"/>
      <c r="E35" s="53"/>
      <c r="F35" s="54"/>
      <c r="G35" s="107">
        <f t="shared" si="2"/>
        <v>0</v>
      </c>
      <c r="H35" s="55"/>
      <c r="I35" s="108">
        <f t="shared" si="0"/>
        <v>0</v>
      </c>
      <c r="J35" s="56"/>
      <c r="K35" s="110">
        <f t="shared" si="1"/>
        <v>0</v>
      </c>
      <c r="L35" s="118"/>
      <c r="N35" s="78"/>
    </row>
    <row r="36" spans="1:14" ht="12.75">
      <c r="A36" s="109">
        <f t="shared" si="3"/>
        <v>45528</v>
      </c>
      <c r="B36" s="106" t="str">
        <f>VLOOKUP(WEEKDAY(A36,1),גיליון1!$A$3:$B$9,2,0)</f>
        <v>Saturday</v>
      </c>
      <c r="C36" s="51"/>
      <c r="D36" s="52"/>
      <c r="E36" s="53"/>
      <c r="F36" s="54"/>
      <c r="G36" s="107">
        <f t="shared" si="2"/>
        <v>0</v>
      </c>
      <c r="H36" s="55"/>
      <c r="I36" s="108">
        <f t="shared" si="0"/>
        <v>0</v>
      </c>
      <c r="J36" s="56"/>
      <c r="K36" s="110">
        <f t="shared" si="1"/>
        <v>0</v>
      </c>
      <c r="L36" s="118"/>
      <c r="N36" s="78"/>
    </row>
    <row r="37" spans="1:14" ht="12.75">
      <c r="A37" s="13">
        <f t="shared" si="3"/>
        <v>45529</v>
      </c>
      <c r="B37" s="12" t="str">
        <f>VLOOKUP(WEEKDAY(A37,1),גיליון1!$A$3:$B$9,2,0)</f>
        <v>Sunday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89" t="s">
        <v>56</v>
      </c>
      <c r="N37" s="78"/>
    </row>
    <row r="38" spans="1:14" ht="12.75">
      <c r="A38" s="13">
        <f t="shared" si="3"/>
        <v>45530</v>
      </c>
      <c r="B38" s="12" t="str">
        <f>VLOOKUP(WEEKDAY(A38,1),גיליון1!$A$3:$B$9,2,0)</f>
        <v>Monday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89" t="s">
        <v>56</v>
      </c>
      <c r="N38" s="78"/>
    </row>
    <row r="39" spans="1:14" ht="12.75">
      <c r="A39" s="13">
        <f t="shared" si="3"/>
        <v>45531</v>
      </c>
      <c r="B39" s="12" t="str">
        <f>VLOOKUP(WEEKDAY(A39,1),גיליון1!$A$3:$B$9,2,0)</f>
        <v>Tuesday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89" t="s">
        <v>56</v>
      </c>
      <c r="N39" s="78"/>
    </row>
    <row r="40" spans="1:14" ht="12.75">
      <c r="A40" s="13">
        <f t="shared" si="3"/>
        <v>45532</v>
      </c>
      <c r="B40" s="12" t="str">
        <f>VLOOKUP(WEEKDAY(A40,1),גיליון1!$A$3:$B$9,2,0)</f>
        <v>Wednesday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89" t="s">
        <v>56</v>
      </c>
      <c r="N40" s="78"/>
    </row>
    <row r="41" spans="1:14" ht="12.75">
      <c r="A41" s="13">
        <f t="shared" si="3"/>
        <v>45533</v>
      </c>
      <c r="B41" s="12" t="str">
        <f>VLOOKUP(WEEKDAY(A41,1),גיליון1!$A$3:$B$9,2,0)</f>
        <v>Thursday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89" t="s">
        <v>56</v>
      </c>
      <c r="N41" s="78"/>
    </row>
    <row r="42" spans="1:14" ht="12.75">
      <c r="A42" s="109">
        <f t="shared" si="3"/>
        <v>45534</v>
      </c>
      <c r="B42" s="106" t="str">
        <f>VLOOKUP(WEEKDAY(A42,1),גיליון1!$A$3:$B$9,2,0)</f>
        <v>Friday</v>
      </c>
      <c r="C42" s="51"/>
      <c r="D42" s="52"/>
      <c r="E42" s="53"/>
      <c r="F42" s="54"/>
      <c r="G42" s="107">
        <f t="shared" si="2"/>
        <v>0</v>
      </c>
      <c r="H42" s="55"/>
      <c r="I42" s="108">
        <f t="shared" si="0"/>
        <v>0</v>
      </c>
      <c r="J42" s="56"/>
      <c r="K42" s="110">
        <f t="shared" si="1"/>
        <v>0</v>
      </c>
      <c r="L42" s="118"/>
      <c r="N42" s="78"/>
    </row>
    <row r="43" spans="1:14" ht="13.5" thickBot="1">
      <c r="A43" s="109">
        <f t="shared" si="3"/>
        <v>45535</v>
      </c>
      <c r="B43" s="106" t="str">
        <f>VLOOKUP(WEEKDAY(A43,1),גיליון1!$A$3:$B$9,2,0)</f>
        <v>Saturday</v>
      </c>
      <c r="C43" s="51"/>
      <c r="D43" s="52"/>
      <c r="E43" s="53"/>
      <c r="F43" s="54"/>
      <c r="G43" s="107">
        <f t="shared" si="2"/>
        <v>0</v>
      </c>
      <c r="H43" s="55"/>
      <c r="I43" s="108">
        <f t="shared" si="0"/>
        <v>0</v>
      </c>
      <c r="J43" s="56"/>
      <c r="K43" s="110">
        <f t="shared" si="1"/>
        <v>0</v>
      </c>
      <c r="L43" s="118"/>
      <c r="N43" s="78"/>
    </row>
    <row r="44" spans="1:12" ht="13.5" thickBot="1">
      <c r="A44" s="189" t="s">
        <v>11</v>
      </c>
      <c r="B44" s="190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87" t="s">
        <v>30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</row>
    <row r="46" spans="1:12" ht="42" customHeight="1">
      <c r="A46" s="186" t="s">
        <v>23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</row>
    <row r="47" spans="1:12" ht="19.5" customHeight="1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1:12" ht="12.75">
      <c r="A48" s="42"/>
      <c r="B48" s="77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88"/>
      <c r="D49" s="188"/>
      <c r="E49" s="46"/>
      <c r="F49" s="46"/>
      <c r="G49" s="46"/>
      <c r="H49" s="26" t="s">
        <v>13</v>
      </c>
      <c r="I49" s="26"/>
      <c r="J49" s="26"/>
      <c r="K49" s="105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87" t="s">
        <v>50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</row>
    <row r="54" spans="1:12" ht="12.75">
      <c r="A54" s="42"/>
      <c r="B54" s="45" t="s">
        <v>12</v>
      </c>
      <c r="C54" s="185"/>
      <c r="D54" s="185"/>
      <c r="E54" s="46"/>
      <c r="F54" s="46"/>
      <c r="G54" s="46"/>
      <c r="H54" s="26" t="s">
        <v>13</v>
      </c>
      <c r="I54" s="26"/>
      <c r="J54" s="26"/>
      <c r="K54" s="102"/>
      <c r="L54" s="46"/>
    </row>
    <row r="55" spans="1:12" ht="12.75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85"/>
      <c r="D56" s="185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3.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PageLayoutView="0" workbookViewId="0" topLeftCell="A28">
      <selection activeCell="D39" sqref="D39"/>
    </sheetView>
  </sheetViews>
  <sheetFormatPr defaultColWidth="9.28125" defaultRowHeight="12.75"/>
  <cols>
    <col min="1" max="1" width="13.00390625" style="14" customWidth="1"/>
    <col min="2" max="2" width="17.28125" style="14" customWidth="1"/>
    <col min="3" max="3" width="9.7109375" style="14" customWidth="1"/>
    <col min="4" max="4" width="11.28125" style="14" customWidth="1"/>
    <col min="5" max="5" width="11.00390625" style="14" customWidth="1"/>
    <col min="6" max="6" width="10.7109375" style="14" customWidth="1"/>
    <col min="7" max="7" width="7.7109375" style="14" customWidth="1"/>
    <col min="8" max="8" width="10.28125" style="14" customWidth="1"/>
    <col min="9" max="9" width="11.28125" style="14" customWidth="1"/>
    <col min="10" max="10" width="11.57421875" style="14" customWidth="1"/>
    <col min="11" max="11" width="7.28125" style="14" customWidth="1"/>
    <col min="12" max="12" width="10.7109375" style="14" customWidth="1"/>
    <col min="13" max="16384" width="9.28125" style="14" customWidth="1"/>
  </cols>
  <sheetData>
    <row r="1" spans="1:12" ht="18.75" customHeight="1">
      <c r="A1" s="191" t="s">
        <v>17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7.25">
      <c r="A2" s="15"/>
      <c r="B2" s="16" t="s">
        <v>0</v>
      </c>
      <c r="C2" s="17"/>
      <c r="D2" s="101">
        <f>+A13</f>
        <v>45536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77" t="str">
        <f>'total year'!C4:E4</f>
        <v>TAU</v>
      </c>
      <c r="D4" s="177"/>
      <c r="E4" s="23"/>
      <c r="F4" s="16" t="s">
        <v>38</v>
      </c>
      <c r="G4" s="19"/>
      <c r="H4" s="22"/>
      <c r="I4" s="177" t="str">
        <f>IF('total year'!I4:K4=0," ",'total year'!I4:K4)</f>
        <v> </v>
      </c>
      <c r="J4" s="177"/>
      <c r="K4" s="20"/>
      <c r="L4" s="17"/>
      <c r="M4" s="81" t="s">
        <v>31</v>
      </c>
    </row>
    <row r="5" spans="1:15" ht="17.25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2" t="s">
        <v>39</v>
      </c>
      <c r="O5" s="82"/>
    </row>
    <row r="6" spans="1:13" ht="17.25">
      <c r="A6" s="21"/>
      <c r="B6" s="16" t="s">
        <v>1</v>
      </c>
      <c r="C6" s="192" t="str">
        <f>IF('total year'!C6:E6=0," ",'total year'!C6:E6)</f>
        <v> </v>
      </c>
      <c r="D6" s="192"/>
      <c r="E6" s="22"/>
      <c r="F6" s="16" t="s">
        <v>37</v>
      </c>
      <c r="G6" s="19"/>
      <c r="H6" s="26"/>
      <c r="I6" s="177" t="str">
        <f>IF('total year'!I6:K6=0," ",'total year'!I6:K6)</f>
        <v> </v>
      </c>
      <c r="J6" s="177"/>
      <c r="K6" s="20"/>
      <c r="L6" s="22"/>
      <c r="M6" s="82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60" t="s">
        <v>2</v>
      </c>
      <c r="D8" s="161"/>
      <c r="E8" s="162"/>
      <c r="F8" s="163"/>
      <c r="G8" s="163"/>
      <c r="H8" s="173" t="s">
        <v>33</v>
      </c>
      <c r="I8" s="166" t="s">
        <v>35</v>
      </c>
      <c r="J8" s="164" t="s">
        <v>28</v>
      </c>
      <c r="K8" s="178" t="s">
        <v>34</v>
      </c>
      <c r="L8" s="178" t="s">
        <v>18</v>
      </c>
    </row>
    <row r="9" spans="1:12" ht="12.75" customHeight="1">
      <c r="A9" s="31"/>
      <c r="B9" s="32"/>
      <c r="C9" s="73"/>
      <c r="D9" s="71"/>
      <c r="E9" s="71"/>
      <c r="F9" s="71"/>
      <c r="G9" s="169" t="s">
        <v>21</v>
      </c>
      <c r="H9" s="174"/>
      <c r="I9" s="167"/>
      <c r="J9" s="165"/>
      <c r="K9" s="179"/>
      <c r="L9" s="179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70"/>
      <c r="H10" s="174"/>
      <c r="I10" s="167"/>
      <c r="J10" s="181" t="s">
        <v>48</v>
      </c>
      <c r="K10" s="179"/>
      <c r="L10" s="179"/>
      <c r="M10" s="81" t="s">
        <v>31</v>
      </c>
    </row>
    <row r="11" spans="1:13" ht="31.5" customHeight="1">
      <c r="A11" s="33"/>
      <c r="B11" s="38" t="s">
        <v>45</v>
      </c>
      <c r="C11" s="94" t="str">
        <f>IF('total year'!C11=0," ",'total year'!C11)</f>
        <v> </v>
      </c>
      <c r="D11" s="95" t="str">
        <f>IF('total year'!D11=0," ",'total year'!D11)</f>
        <v> </v>
      </c>
      <c r="E11" s="95" t="str">
        <f>IF('total year'!E11=0," ",'total year'!E11)</f>
        <v> </v>
      </c>
      <c r="F11" s="95" t="str">
        <f>IF('total year'!F11=0," ",'total year'!F11)</f>
        <v> </v>
      </c>
      <c r="G11" s="170"/>
      <c r="H11" s="174"/>
      <c r="I11" s="167"/>
      <c r="J11" s="182"/>
      <c r="K11" s="179"/>
      <c r="L11" s="179"/>
      <c r="M11" s="82" t="s">
        <v>41</v>
      </c>
    </row>
    <row r="12" spans="1:13" ht="31.5" customHeight="1" thickBot="1">
      <c r="A12" s="39"/>
      <c r="B12" s="40" t="s">
        <v>49</v>
      </c>
      <c r="C12" s="94" t="str">
        <f>IF('total year'!C12=0," ",'total year'!C12)</f>
        <v> </v>
      </c>
      <c r="D12" s="95" t="str">
        <f>IF('total year'!D12=0," ",'total year'!D12)</f>
        <v> </v>
      </c>
      <c r="E12" s="95" t="str">
        <f>IF('total year'!E12=0," ",'total year'!E12)</f>
        <v> </v>
      </c>
      <c r="F12" s="95" t="str">
        <f>IF('total year'!F12=0," ",'total year'!F12)</f>
        <v> </v>
      </c>
      <c r="G12" s="171"/>
      <c r="H12" s="175"/>
      <c r="I12" s="168"/>
      <c r="J12" s="183"/>
      <c r="K12" s="180"/>
      <c r="L12" s="180"/>
      <c r="M12" s="82" t="s">
        <v>42</v>
      </c>
    </row>
    <row r="13" spans="1:14" ht="12.75">
      <c r="A13" s="13">
        <v>45536</v>
      </c>
      <c r="B13" s="12" t="str">
        <f>VLOOKUP(WEEKDAY(A13,1),גיליון1!$A$3:$B$9,2,0)</f>
        <v>Sunday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2">+H13+G13</f>
        <v>0</v>
      </c>
      <c r="J13" s="56"/>
      <c r="K13" s="6">
        <f aca="true" t="shared" si="1" ref="K13:K42">+J13+I13</f>
        <v>0</v>
      </c>
      <c r="L13" s="89"/>
      <c r="N13" s="78"/>
    </row>
    <row r="14" spans="1:14" ht="12.75">
      <c r="A14" s="13">
        <f>+A13+1</f>
        <v>45537</v>
      </c>
      <c r="B14" s="12" t="str">
        <f>VLOOKUP(WEEKDAY(A14,1),גיליון1!$A$3:$B$9,2,0)</f>
        <v>Monday</v>
      </c>
      <c r="C14" s="51"/>
      <c r="D14" s="52"/>
      <c r="E14" s="53"/>
      <c r="F14" s="54"/>
      <c r="G14" s="72">
        <f aca="true" t="shared" si="2" ref="G14:G42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89"/>
      <c r="N14" s="78"/>
    </row>
    <row r="15" spans="1:14" ht="12.75">
      <c r="A15" s="13">
        <f aca="true" t="shared" si="3" ref="A15:A42">+A14+1</f>
        <v>45538</v>
      </c>
      <c r="B15" s="12" t="str">
        <f>VLOOKUP(WEEKDAY(A15,1),גיליון1!$A$3:$B$9,2,0)</f>
        <v>Tuesday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89"/>
      <c r="N15" s="78"/>
    </row>
    <row r="16" spans="1:14" ht="12.75">
      <c r="A16" s="13">
        <f t="shared" si="3"/>
        <v>45539</v>
      </c>
      <c r="B16" s="12" t="str">
        <f>VLOOKUP(WEEKDAY(A16,1),גיליון1!$A$3:$B$9,2,0)</f>
        <v>Wednesday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89"/>
      <c r="N16" s="78"/>
    </row>
    <row r="17" spans="1:14" ht="12.75">
      <c r="A17" s="13">
        <f t="shared" si="3"/>
        <v>45540</v>
      </c>
      <c r="B17" s="12" t="str">
        <f>VLOOKUP(WEEKDAY(A17,1),גיליון1!$A$3:$B$9,2,0)</f>
        <v>Thursday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89"/>
      <c r="N17" s="78"/>
    </row>
    <row r="18" spans="1:14" ht="12.75">
      <c r="A18" s="109">
        <f t="shared" si="3"/>
        <v>45541</v>
      </c>
      <c r="B18" s="106" t="str">
        <f>VLOOKUP(WEEKDAY(A18,1),גיליון1!$A$3:$B$9,2,0)</f>
        <v>Friday</v>
      </c>
      <c r="C18" s="51"/>
      <c r="D18" s="52"/>
      <c r="E18" s="53"/>
      <c r="F18" s="54"/>
      <c r="G18" s="107">
        <f t="shared" si="2"/>
        <v>0</v>
      </c>
      <c r="H18" s="55"/>
      <c r="I18" s="108">
        <f t="shared" si="0"/>
        <v>0</v>
      </c>
      <c r="J18" s="56"/>
      <c r="K18" s="110">
        <f t="shared" si="1"/>
        <v>0</v>
      </c>
      <c r="L18" s="118"/>
      <c r="N18" s="78"/>
    </row>
    <row r="19" spans="1:14" ht="12.75">
      <c r="A19" s="109">
        <f t="shared" si="3"/>
        <v>45542</v>
      </c>
      <c r="B19" s="106" t="str">
        <f>VLOOKUP(WEEKDAY(A19,1),גיליון1!$A$3:$B$9,2,0)</f>
        <v>Saturday</v>
      </c>
      <c r="C19" s="51"/>
      <c r="D19" s="52"/>
      <c r="E19" s="53"/>
      <c r="F19" s="54"/>
      <c r="G19" s="107">
        <f t="shared" si="2"/>
        <v>0</v>
      </c>
      <c r="H19" s="55"/>
      <c r="I19" s="108">
        <f t="shared" si="0"/>
        <v>0</v>
      </c>
      <c r="J19" s="56"/>
      <c r="K19" s="110">
        <f t="shared" si="1"/>
        <v>0</v>
      </c>
      <c r="L19" s="118"/>
      <c r="N19" s="78"/>
    </row>
    <row r="20" spans="1:14" ht="12.75">
      <c r="A20" s="13">
        <f t="shared" si="3"/>
        <v>45543</v>
      </c>
      <c r="B20" s="12" t="str">
        <f>VLOOKUP(WEEKDAY(A20,1),גיליון1!$A$3:$B$9,2,0)</f>
        <v>Sunday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89"/>
      <c r="N20" s="78"/>
    </row>
    <row r="21" spans="1:14" ht="12.75">
      <c r="A21" s="13">
        <f t="shared" si="3"/>
        <v>45544</v>
      </c>
      <c r="B21" s="12" t="str">
        <f>VLOOKUP(WEEKDAY(A21,1),גיליון1!$A$3:$B$9,2,0)</f>
        <v>Monday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89"/>
      <c r="N21" s="78"/>
    </row>
    <row r="22" spans="1:14" ht="12.75">
      <c r="A22" s="13">
        <f t="shared" si="3"/>
        <v>45545</v>
      </c>
      <c r="B22" s="12" t="str">
        <f>VLOOKUP(WEEKDAY(A22,1),גיליון1!$A$3:$B$9,2,0)</f>
        <v>Tuesday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89"/>
      <c r="N22" s="78"/>
    </row>
    <row r="23" spans="1:14" ht="12.75">
      <c r="A23" s="13">
        <f t="shared" si="3"/>
        <v>45546</v>
      </c>
      <c r="B23" s="12" t="str">
        <f>VLOOKUP(WEEKDAY(A23,1),גיליון1!$A$3:$B$9,2,0)</f>
        <v>Wednesday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89"/>
      <c r="N23" s="78"/>
    </row>
    <row r="24" spans="1:14" ht="12.75">
      <c r="A24" s="13">
        <f t="shared" si="3"/>
        <v>45547</v>
      </c>
      <c r="B24" s="12" t="str">
        <f>VLOOKUP(WEEKDAY(A24,1),גיליון1!$A$3:$B$9,2,0)</f>
        <v>Thursday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89"/>
      <c r="N24" s="78"/>
    </row>
    <row r="25" spans="1:14" ht="12.75">
      <c r="A25" s="109">
        <f t="shared" si="3"/>
        <v>45548</v>
      </c>
      <c r="B25" s="106" t="str">
        <f>VLOOKUP(WEEKDAY(A25,1),גיליון1!$A$3:$B$9,2,0)</f>
        <v>Friday</v>
      </c>
      <c r="C25" s="51"/>
      <c r="D25" s="52"/>
      <c r="E25" s="53"/>
      <c r="F25" s="54"/>
      <c r="G25" s="107">
        <f t="shared" si="2"/>
        <v>0</v>
      </c>
      <c r="H25" s="55"/>
      <c r="I25" s="108">
        <f t="shared" si="0"/>
        <v>0</v>
      </c>
      <c r="J25" s="56"/>
      <c r="K25" s="110">
        <f t="shared" si="1"/>
        <v>0</v>
      </c>
      <c r="L25" s="118"/>
      <c r="N25" s="78"/>
    </row>
    <row r="26" spans="1:14" ht="12.75">
      <c r="A26" s="109">
        <f t="shared" si="3"/>
        <v>45549</v>
      </c>
      <c r="B26" s="106" t="str">
        <f>VLOOKUP(WEEKDAY(A26,1),גיליון1!$A$3:$B$9,2,0)</f>
        <v>Saturday</v>
      </c>
      <c r="C26" s="51"/>
      <c r="D26" s="52"/>
      <c r="E26" s="53"/>
      <c r="F26" s="54"/>
      <c r="G26" s="107">
        <f t="shared" si="2"/>
        <v>0</v>
      </c>
      <c r="H26" s="55"/>
      <c r="I26" s="108">
        <f t="shared" si="0"/>
        <v>0</v>
      </c>
      <c r="J26" s="56"/>
      <c r="K26" s="110">
        <f t="shared" si="1"/>
        <v>0</v>
      </c>
      <c r="L26" s="118"/>
      <c r="N26" s="78"/>
    </row>
    <row r="27" spans="1:14" ht="12.75">
      <c r="A27" s="13">
        <f t="shared" si="3"/>
        <v>45550</v>
      </c>
      <c r="B27" s="12" t="str">
        <f>VLOOKUP(WEEKDAY(A27,1),גיליון1!$A$3:$B$9,2,0)</f>
        <v>Sunday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89"/>
      <c r="N27" s="78"/>
    </row>
    <row r="28" spans="1:14" ht="12.75">
      <c r="A28" s="13">
        <f t="shared" si="3"/>
        <v>45551</v>
      </c>
      <c r="B28" s="12" t="str">
        <f>VLOOKUP(WEEKDAY(A28,1),גיליון1!$A$3:$B$9,2,0)</f>
        <v>Monday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89"/>
      <c r="N28" s="78"/>
    </row>
    <row r="29" spans="1:14" ht="12.75">
      <c r="A29" s="13">
        <f t="shared" si="3"/>
        <v>45552</v>
      </c>
      <c r="B29" s="12" t="str">
        <f>VLOOKUP(WEEKDAY(A29,1),גיליון1!$A$3:$B$9,2,0)</f>
        <v>Tuesday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89"/>
      <c r="N29" s="78"/>
    </row>
    <row r="30" spans="1:14" ht="12.75">
      <c r="A30" s="13">
        <f t="shared" si="3"/>
        <v>45553</v>
      </c>
      <c r="B30" s="12" t="str">
        <f>VLOOKUP(WEEKDAY(A30,1),גיליון1!$A$3:$B$9,2,0)</f>
        <v>Wednesday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89"/>
      <c r="N30" s="78"/>
    </row>
    <row r="31" spans="1:14" ht="12.75">
      <c r="A31" s="13">
        <f t="shared" si="3"/>
        <v>45554</v>
      </c>
      <c r="B31" s="12" t="str">
        <f>VLOOKUP(WEEKDAY(A31,1),גיליון1!$A$3:$B$9,2,0)</f>
        <v>Thursday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89"/>
      <c r="N31" s="78"/>
    </row>
    <row r="32" spans="1:14" ht="12.75">
      <c r="A32" s="109">
        <f t="shared" si="3"/>
        <v>45555</v>
      </c>
      <c r="B32" s="106" t="str">
        <f>VLOOKUP(WEEKDAY(A32,1),גיליון1!$A$3:$B$9,2,0)</f>
        <v>Friday</v>
      </c>
      <c r="C32" s="51"/>
      <c r="D32" s="52"/>
      <c r="E32" s="53"/>
      <c r="F32" s="54"/>
      <c r="G32" s="107">
        <f t="shared" si="2"/>
        <v>0</v>
      </c>
      <c r="H32" s="55"/>
      <c r="I32" s="108">
        <f t="shared" si="0"/>
        <v>0</v>
      </c>
      <c r="J32" s="56"/>
      <c r="K32" s="110">
        <f t="shared" si="1"/>
        <v>0</v>
      </c>
      <c r="L32" s="118"/>
      <c r="N32" s="78"/>
    </row>
    <row r="33" spans="1:14" ht="12.75">
      <c r="A33" s="109">
        <f t="shared" si="3"/>
        <v>45556</v>
      </c>
      <c r="B33" s="106" t="str">
        <f>VLOOKUP(WEEKDAY(A33,1),גיליון1!$A$3:$B$9,2,0)</f>
        <v>Saturday</v>
      </c>
      <c r="C33" s="51"/>
      <c r="D33" s="52"/>
      <c r="E33" s="53"/>
      <c r="F33" s="54"/>
      <c r="G33" s="107">
        <f t="shared" si="2"/>
        <v>0</v>
      </c>
      <c r="H33" s="55"/>
      <c r="I33" s="108">
        <f t="shared" si="0"/>
        <v>0</v>
      </c>
      <c r="J33" s="56"/>
      <c r="K33" s="110">
        <f t="shared" si="1"/>
        <v>0</v>
      </c>
      <c r="L33" s="118"/>
      <c r="N33" s="78"/>
    </row>
    <row r="34" spans="1:14" ht="12.75">
      <c r="A34" s="13">
        <f t="shared" si="3"/>
        <v>45557</v>
      </c>
      <c r="B34" s="12" t="str">
        <f>VLOOKUP(WEEKDAY(A34,1),גיליון1!$A$3:$B$9,2,0)</f>
        <v>Sunday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89"/>
      <c r="N34" s="78"/>
    </row>
    <row r="35" spans="1:14" ht="12.75">
      <c r="A35" s="13">
        <f t="shared" si="3"/>
        <v>45558</v>
      </c>
      <c r="B35" s="12" t="str">
        <f>VLOOKUP(WEEKDAY(A35,1),גיליון1!$A$3:$B$9,2,0)</f>
        <v>Monday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89"/>
      <c r="N35" s="78"/>
    </row>
    <row r="36" spans="1:14" ht="12.75">
      <c r="A36" s="13">
        <f t="shared" si="3"/>
        <v>45559</v>
      </c>
      <c r="B36" s="12" t="str">
        <f>VLOOKUP(WEEKDAY(A36,1),גיליון1!$A$3:$B$9,2,0)</f>
        <v>Tuesday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89"/>
      <c r="N36" s="78"/>
    </row>
    <row r="37" spans="1:14" ht="12.75">
      <c r="A37" s="13">
        <f t="shared" si="3"/>
        <v>45560</v>
      </c>
      <c r="B37" s="12" t="str">
        <f>VLOOKUP(WEEKDAY(A37,1),גיליון1!$A$3:$B$9,2,0)</f>
        <v>Wednesday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89"/>
      <c r="N37" s="78"/>
    </row>
    <row r="38" spans="1:14" ht="12.75">
      <c r="A38" s="13">
        <f t="shared" si="3"/>
        <v>45561</v>
      </c>
      <c r="B38" s="12" t="str">
        <f>VLOOKUP(WEEKDAY(A38,1),גיליון1!$A$3:$B$9,2,0)</f>
        <v>Thursday</v>
      </c>
      <c r="C38" s="51"/>
      <c r="D38" s="52"/>
      <c r="E38" s="53"/>
      <c r="F38" s="54"/>
      <c r="G38" s="72">
        <f t="shared" si="2"/>
        <v>0</v>
      </c>
      <c r="H38" s="55"/>
      <c r="I38" s="4">
        <f>+H38+G38</f>
        <v>0</v>
      </c>
      <c r="J38" s="56"/>
      <c r="K38" s="6">
        <f t="shared" si="1"/>
        <v>0</v>
      </c>
      <c r="L38" s="89"/>
      <c r="N38" s="78"/>
    </row>
    <row r="39" spans="1:14" ht="12.75">
      <c r="A39" s="109">
        <f t="shared" si="3"/>
        <v>45562</v>
      </c>
      <c r="B39" s="106" t="str">
        <f>VLOOKUP(WEEKDAY(A39,1),גיליון1!$A$3:$B$9,2,0)</f>
        <v>Friday</v>
      </c>
      <c r="C39" s="51"/>
      <c r="D39" s="52"/>
      <c r="E39" s="53"/>
      <c r="F39" s="54"/>
      <c r="G39" s="107">
        <f t="shared" si="2"/>
        <v>0</v>
      </c>
      <c r="H39" s="55"/>
      <c r="I39" s="108">
        <f>+H39+G39</f>
        <v>0</v>
      </c>
      <c r="J39" s="56"/>
      <c r="K39" s="110">
        <f t="shared" si="1"/>
        <v>0</v>
      </c>
      <c r="L39" s="118"/>
      <c r="N39" s="78"/>
    </row>
    <row r="40" spans="1:14" ht="12.75">
      <c r="A40" s="109">
        <f t="shared" si="3"/>
        <v>45563</v>
      </c>
      <c r="B40" s="106" t="str">
        <f>VLOOKUP(WEEKDAY(A40,1),גיליון1!$A$3:$B$9,2,0)</f>
        <v>Saturday</v>
      </c>
      <c r="C40" s="51"/>
      <c r="D40" s="52"/>
      <c r="E40" s="53"/>
      <c r="F40" s="54"/>
      <c r="G40" s="107">
        <f t="shared" si="2"/>
        <v>0</v>
      </c>
      <c r="H40" s="55"/>
      <c r="I40" s="108">
        <f>+H40+G40</f>
        <v>0</v>
      </c>
      <c r="J40" s="56"/>
      <c r="K40" s="110">
        <f t="shared" si="1"/>
        <v>0</v>
      </c>
      <c r="L40" s="118"/>
      <c r="N40" s="78"/>
    </row>
    <row r="41" spans="1:14" ht="12.75">
      <c r="A41" s="13">
        <f t="shared" si="3"/>
        <v>45564</v>
      </c>
      <c r="B41" s="12" t="str">
        <f>VLOOKUP(WEEKDAY(A41,1),גיליון1!$A$3:$B$9,2,0)</f>
        <v>Sunday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89"/>
      <c r="N41" s="78"/>
    </row>
    <row r="42" spans="1:14" ht="12.75">
      <c r="A42" s="13">
        <f t="shared" si="3"/>
        <v>45565</v>
      </c>
      <c r="B42" s="12" t="str">
        <f>VLOOKUP(WEEKDAY(A42,1),גיליון1!$A$3:$B$9,2,0)</f>
        <v>Monday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89"/>
      <c r="N42" s="78"/>
    </row>
    <row r="43" spans="1:14" ht="13.5" thickBot="1">
      <c r="A43" s="13"/>
      <c r="B43" s="12"/>
      <c r="C43" s="112"/>
      <c r="D43" s="113"/>
      <c r="E43" s="114"/>
      <c r="F43" s="115"/>
      <c r="G43" s="72"/>
      <c r="H43" s="116"/>
      <c r="I43" s="4"/>
      <c r="J43" s="117"/>
      <c r="K43" s="6"/>
      <c r="L43" s="89"/>
      <c r="N43" s="78"/>
    </row>
    <row r="44" spans="1:12" ht="13.5" thickBot="1">
      <c r="A44" s="189" t="s">
        <v>11</v>
      </c>
      <c r="B44" s="190"/>
      <c r="C44" s="8">
        <f aca="true" t="shared" si="4" ref="C44:K44">SUM(C13:C43)</f>
        <v>0</v>
      </c>
      <c r="D44" s="9">
        <f t="shared" si="4"/>
        <v>0</v>
      </c>
      <c r="E44" s="9">
        <f>SUM(E13:E43)</f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87" t="s">
        <v>30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</row>
    <row r="46" spans="1:12" ht="42" customHeight="1">
      <c r="A46" s="186" t="s">
        <v>23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</row>
    <row r="47" spans="1:12" ht="19.5" customHeight="1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1:12" ht="12.75">
      <c r="A48" s="42"/>
      <c r="B48" s="77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88"/>
      <c r="D49" s="188"/>
      <c r="E49" s="46"/>
      <c r="F49" s="46"/>
      <c r="G49" s="46"/>
      <c r="H49" s="26" t="s">
        <v>13</v>
      </c>
      <c r="I49" s="26"/>
      <c r="J49" s="26"/>
      <c r="K49" s="105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87" t="s">
        <v>50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</row>
    <row r="54" spans="1:12" ht="12.75">
      <c r="A54" s="42"/>
      <c r="B54" s="45" t="s">
        <v>12</v>
      </c>
      <c r="C54" s="185"/>
      <c r="D54" s="185"/>
      <c r="E54" s="46"/>
      <c r="F54" s="46"/>
      <c r="G54" s="46"/>
      <c r="H54" s="26" t="s">
        <v>13</v>
      </c>
      <c r="I54" s="26"/>
      <c r="J54" s="26"/>
      <c r="K54" s="102"/>
      <c r="L54" s="46"/>
    </row>
    <row r="55" spans="1:12" ht="12.75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85"/>
      <c r="D56" s="185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3.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9"/>
  <sheetViews>
    <sheetView rightToLeft="1" zoomScalePageLayoutView="0" workbookViewId="0" topLeftCell="A1">
      <selection activeCell="A3" sqref="A3:A9"/>
    </sheetView>
  </sheetViews>
  <sheetFormatPr defaultColWidth="9.140625" defaultRowHeight="12.75"/>
  <sheetData>
    <row r="3" spans="1:2" ht="12.75">
      <c r="A3">
        <v>1</v>
      </c>
      <c r="B3" s="1" t="s">
        <v>9</v>
      </c>
    </row>
    <row r="4" spans="1:2" ht="12.75">
      <c r="A4">
        <v>2</v>
      </c>
      <c r="B4" s="1" t="s">
        <v>10</v>
      </c>
    </row>
    <row r="5" spans="1:2" ht="12.75">
      <c r="A5">
        <v>3</v>
      </c>
      <c r="B5" s="1" t="s">
        <v>4</v>
      </c>
    </row>
    <row r="6" spans="1:2" ht="12.75">
      <c r="A6">
        <v>4</v>
      </c>
      <c r="B6" s="1" t="s">
        <v>5</v>
      </c>
    </row>
    <row r="7" spans="1:2" ht="12.75">
      <c r="A7">
        <v>5</v>
      </c>
      <c r="B7" s="1" t="s">
        <v>6</v>
      </c>
    </row>
    <row r="8" spans="1:2" ht="12.75">
      <c r="A8">
        <v>6</v>
      </c>
      <c r="B8" s="1" t="s">
        <v>7</v>
      </c>
    </row>
    <row r="9" spans="1:2" ht="12.75">
      <c r="A9">
        <v>7</v>
      </c>
      <c r="B9" s="1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37">
      <selection activeCell="B9" sqref="B9"/>
    </sheetView>
  </sheetViews>
  <sheetFormatPr defaultColWidth="8.7109375" defaultRowHeight="12.75"/>
  <cols>
    <col min="1" max="1" width="12.421875" style="120" customWidth="1"/>
    <col min="2" max="2" width="15.28125" style="120" customWidth="1"/>
    <col min="3" max="3" width="20.7109375" style="120" customWidth="1"/>
    <col min="4" max="5" width="31.28125" style="120" customWidth="1"/>
    <col min="6" max="16384" width="8.7109375" style="120" customWidth="1"/>
  </cols>
  <sheetData>
    <row r="1" s="127" customFormat="1" ht="24" thickTop="1">
      <c r="A1" s="119" t="s">
        <v>78</v>
      </c>
    </row>
    <row r="2" ht="15" thickBot="1">
      <c r="A2" s="137" t="s">
        <v>60</v>
      </c>
    </row>
    <row r="3" spans="1:3" ht="15.75" thickTop="1">
      <c r="A3" s="121" t="s">
        <v>61</v>
      </c>
      <c r="B3" s="138" t="s">
        <v>83</v>
      </c>
      <c r="C3" s="121"/>
    </row>
    <row r="5" spans="1:5" ht="15">
      <c r="A5" s="130" t="s">
        <v>63</v>
      </c>
      <c r="B5" s="135"/>
      <c r="C5" s="128">
        <f>IF('total year'!$C$12=0,"",'total year'!$C$12)</f>
      </c>
      <c r="D5" s="130" t="s">
        <v>66</v>
      </c>
      <c r="E5" s="128">
        <f>IF('total year'!$C$11=0,"",'total year'!$C$11)</f>
      </c>
    </row>
    <row r="6" spans="1:3" ht="15">
      <c r="A6" s="130" t="s">
        <v>64</v>
      </c>
      <c r="B6" s="135"/>
      <c r="C6" s="128" t="str">
        <f>IF('total year'!$C$4=0,"",'total year'!$C$4)</f>
        <v>TAU</v>
      </c>
    </row>
    <row r="7" spans="1:5" ht="15">
      <c r="A7" s="130" t="s">
        <v>65</v>
      </c>
      <c r="B7" s="135"/>
      <c r="C7" s="128">
        <f>IF('total year'!$C$6=0,"",'total year'!$C$6)</f>
      </c>
      <c r="D7" s="131" t="s">
        <v>67</v>
      </c>
      <c r="E7" s="128"/>
    </row>
    <row r="8" ht="15">
      <c r="D8" s="122"/>
    </row>
    <row r="10" ht="15" thickBot="1"/>
    <row r="11" spans="1:5" ht="31.5" thickTop="1">
      <c r="A11" s="156" t="s">
        <v>0</v>
      </c>
      <c r="B11" s="132" t="s">
        <v>73</v>
      </c>
      <c r="C11" s="133" t="s">
        <v>69</v>
      </c>
      <c r="D11" s="156" t="s">
        <v>71</v>
      </c>
      <c r="E11" s="156" t="s">
        <v>72</v>
      </c>
    </row>
    <row r="12" spans="1:5" ht="15" thickBot="1">
      <c r="A12" s="157"/>
      <c r="B12" s="134" t="s">
        <v>68</v>
      </c>
      <c r="C12" s="134" t="s">
        <v>70</v>
      </c>
      <c r="D12" s="157"/>
      <c r="E12" s="157"/>
    </row>
    <row r="13" spans="1:5" ht="15" thickTop="1">
      <c r="A13" s="145">
        <f>+'total year'!$B$13</f>
        <v>45200</v>
      </c>
      <c r="B13" s="151">
        <f>MROUND('10-2023'!$D$44/8,0.5)</f>
        <v>0</v>
      </c>
      <c r="C13" s="151"/>
      <c r="D13" s="123" t="s">
        <v>74</v>
      </c>
      <c r="E13" s="123" t="s">
        <v>76</v>
      </c>
    </row>
    <row r="14" spans="1:5" ht="15">
      <c r="A14" s="146"/>
      <c r="B14" s="152"/>
      <c r="C14" s="152"/>
      <c r="D14" s="124"/>
      <c r="E14" s="124" t="s">
        <v>74</v>
      </c>
    </row>
    <row r="15" spans="1:5" ht="15">
      <c r="A15" s="146"/>
      <c r="B15" s="152"/>
      <c r="C15" s="152"/>
      <c r="D15" s="129"/>
      <c r="E15" s="124"/>
    </row>
    <row r="16" spans="1:5" ht="15" thickBot="1">
      <c r="A16" s="147"/>
      <c r="B16" s="153"/>
      <c r="C16" s="153"/>
      <c r="D16" s="125" t="s">
        <v>75</v>
      </c>
      <c r="E16" s="126" t="s">
        <v>77</v>
      </c>
    </row>
    <row r="17" spans="1:5" ht="15" thickTop="1">
      <c r="A17" s="145">
        <f>+'11-2023'!$D$2</f>
        <v>45231</v>
      </c>
      <c r="B17" s="151">
        <f>MROUND('11-2023'!$D$44/8,0.5)</f>
        <v>0</v>
      </c>
      <c r="C17" s="151"/>
      <c r="D17" s="124" t="s">
        <v>74</v>
      </c>
      <c r="E17" s="124" t="s">
        <v>76</v>
      </c>
    </row>
    <row r="18" spans="1:5" ht="15">
      <c r="A18" s="146"/>
      <c r="B18" s="152"/>
      <c r="C18" s="152"/>
      <c r="D18" s="124"/>
      <c r="E18" s="124" t="s">
        <v>74</v>
      </c>
    </row>
    <row r="19" spans="1:5" ht="15">
      <c r="A19" s="146"/>
      <c r="B19" s="152"/>
      <c r="C19" s="152"/>
      <c r="D19" s="129"/>
      <c r="E19" s="124"/>
    </row>
    <row r="20" spans="1:5" ht="15" thickBot="1">
      <c r="A20" s="147"/>
      <c r="B20" s="153"/>
      <c r="C20" s="153"/>
      <c r="D20" s="125" t="s">
        <v>75</v>
      </c>
      <c r="E20" s="126" t="s">
        <v>77</v>
      </c>
    </row>
    <row r="21" spans="1:5" ht="15" thickTop="1">
      <c r="A21" s="145">
        <f>+'total year'!$B$15</f>
        <v>45261</v>
      </c>
      <c r="B21" s="151">
        <f>MROUND('12-2023'!$D$44/8,0.5)</f>
        <v>0</v>
      </c>
      <c r="C21" s="151"/>
      <c r="D21" s="124" t="s">
        <v>74</v>
      </c>
      <c r="E21" s="124" t="s">
        <v>76</v>
      </c>
    </row>
    <row r="22" spans="1:5" ht="15">
      <c r="A22" s="146"/>
      <c r="B22" s="152"/>
      <c r="C22" s="152"/>
      <c r="D22" s="124"/>
      <c r="E22" s="124" t="s">
        <v>74</v>
      </c>
    </row>
    <row r="23" spans="1:5" ht="15">
      <c r="A23" s="146"/>
      <c r="B23" s="152"/>
      <c r="C23" s="152"/>
      <c r="D23" s="124"/>
      <c r="E23" s="124"/>
    </row>
    <row r="24" spans="1:5" ht="15" thickBot="1">
      <c r="A24" s="147"/>
      <c r="B24" s="153"/>
      <c r="C24" s="153"/>
      <c r="D24" s="125" t="s">
        <v>75</v>
      </c>
      <c r="E24" s="126" t="s">
        <v>77</v>
      </c>
    </row>
    <row r="25" spans="1:5" ht="15" thickTop="1">
      <c r="A25" s="145">
        <f>+'total year'!B16</f>
        <v>45292</v>
      </c>
      <c r="B25" s="151">
        <f>MROUND('1-2024'!$D$44/8,0.5)</f>
        <v>0</v>
      </c>
      <c r="C25" s="151"/>
      <c r="D25" s="124" t="s">
        <v>74</v>
      </c>
      <c r="E25" s="124" t="s">
        <v>76</v>
      </c>
    </row>
    <row r="26" spans="1:5" ht="15">
      <c r="A26" s="146"/>
      <c r="B26" s="152"/>
      <c r="C26" s="152"/>
      <c r="D26" s="124"/>
      <c r="E26" s="124" t="s">
        <v>74</v>
      </c>
    </row>
    <row r="27" spans="1:5" ht="15">
      <c r="A27" s="146"/>
      <c r="B27" s="152"/>
      <c r="C27" s="152"/>
      <c r="D27" s="124"/>
      <c r="E27" s="124"/>
    </row>
    <row r="28" spans="1:5" ht="15" thickBot="1">
      <c r="A28" s="147"/>
      <c r="B28" s="153"/>
      <c r="C28" s="153"/>
      <c r="D28" s="125" t="s">
        <v>75</v>
      </c>
      <c r="E28" s="126" t="s">
        <v>77</v>
      </c>
    </row>
    <row r="29" spans="1:5" ht="15" thickTop="1">
      <c r="A29" s="145">
        <f>+'total year'!$B$17</f>
        <v>45323</v>
      </c>
      <c r="B29" s="151">
        <f>MROUND('2-2024'!$D$44/8,0.5)</f>
        <v>0</v>
      </c>
      <c r="C29" s="151"/>
      <c r="D29" s="124" t="s">
        <v>74</v>
      </c>
      <c r="E29" s="124" t="s">
        <v>76</v>
      </c>
    </row>
    <row r="30" spans="1:5" ht="15">
      <c r="A30" s="146"/>
      <c r="B30" s="152"/>
      <c r="C30" s="152"/>
      <c r="D30" s="124"/>
      <c r="E30" s="124" t="s">
        <v>74</v>
      </c>
    </row>
    <row r="31" spans="1:5" ht="15">
      <c r="A31" s="146"/>
      <c r="B31" s="152"/>
      <c r="C31" s="152"/>
      <c r="D31" s="124"/>
      <c r="E31" s="124"/>
    </row>
    <row r="32" spans="1:5" ht="15" thickBot="1">
      <c r="A32" s="147"/>
      <c r="B32" s="153"/>
      <c r="C32" s="153"/>
      <c r="D32" s="125" t="s">
        <v>75</v>
      </c>
      <c r="E32" s="126" t="s">
        <v>77</v>
      </c>
    </row>
    <row r="33" spans="1:5" ht="15" thickTop="1">
      <c r="A33" s="145">
        <f>+'total year'!$B$18</f>
        <v>45352</v>
      </c>
      <c r="B33" s="151">
        <f>MROUND('3-2024'!$D$44/8,0.5)</f>
        <v>0</v>
      </c>
      <c r="C33" s="151"/>
      <c r="D33" s="124" t="s">
        <v>74</v>
      </c>
      <c r="E33" s="124" t="s">
        <v>76</v>
      </c>
    </row>
    <row r="34" spans="1:5" ht="15">
      <c r="A34" s="146"/>
      <c r="B34" s="152"/>
      <c r="C34" s="152"/>
      <c r="D34" s="124"/>
      <c r="E34" s="124" t="s">
        <v>74</v>
      </c>
    </row>
    <row r="35" spans="1:5" ht="15">
      <c r="A35" s="146"/>
      <c r="B35" s="152"/>
      <c r="C35" s="152"/>
      <c r="D35" s="124"/>
      <c r="E35" s="124"/>
    </row>
    <row r="36" spans="1:5" ht="15" thickBot="1">
      <c r="A36" s="147"/>
      <c r="B36" s="153"/>
      <c r="C36" s="153"/>
      <c r="D36" s="125" t="s">
        <v>75</v>
      </c>
      <c r="E36" s="126" t="s">
        <v>77</v>
      </c>
    </row>
    <row r="37" spans="1:5" ht="15" thickTop="1">
      <c r="A37" s="145">
        <f>+'total year'!$B$19</f>
        <v>45383</v>
      </c>
      <c r="B37" s="151">
        <f>MROUND('4-2024'!$D$44/8,0.5)</f>
        <v>0</v>
      </c>
      <c r="C37" s="151"/>
      <c r="D37" s="124" t="s">
        <v>74</v>
      </c>
      <c r="E37" s="124" t="s">
        <v>76</v>
      </c>
    </row>
    <row r="38" spans="1:5" ht="15">
      <c r="A38" s="146"/>
      <c r="B38" s="152"/>
      <c r="C38" s="152"/>
      <c r="D38" s="124"/>
      <c r="E38" s="124" t="s">
        <v>74</v>
      </c>
    </row>
    <row r="39" spans="1:5" ht="15">
      <c r="A39" s="146"/>
      <c r="B39" s="152"/>
      <c r="C39" s="152"/>
      <c r="D39" s="124"/>
      <c r="E39" s="124"/>
    </row>
    <row r="40" spans="1:5" ht="15" thickBot="1">
      <c r="A40" s="147"/>
      <c r="B40" s="153"/>
      <c r="C40" s="153"/>
      <c r="D40" s="125" t="s">
        <v>75</v>
      </c>
      <c r="E40" s="126" t="s">
        <v>77</v>
      </c>
    </row>
    <row r="41" spans="1:5" ht="15" thickTop="1">
      <c r="A41" s="145">
        <f>+'total year'!$B$20</f>
        <v>45413</v>
      </c>
      <c r="B41" s="151">
        <f>MROUND('5-2024'!$D$44/8,0.5)</f>
        <v>0</v>
      </c>
      <c r="C41" s="151"/>
      <c r="D41" s="124" t="s">
        <v>74</v>
      </c>
      <c r="E41" s="124" t="s">
        <v>76</v>
      </c>
    </row>
    <row r="42" spans="1:5" ht="15">
      <c r="A42" s="146"/>
      <c r="B42" s="152"/>
      <c r="C42" s="152"/>
      <c r="D42" s="124"/>
      <c r="E42" s="124" t="s">
        <v>74</v>
      </c>
    </row>
    <row r="43" spans="1:5" ht="15">
      <c r="A43" s="146"/>
      <c r="B43" s="152"/>
      <c r="C43" s="152"/>
      <c r="D43" s="124"/>
      <c r="E43" s="124"/>
    </row>
    <row r="44" spans="1:5" ht="15" thickBot="1">
      <c r="A44" s="147"/>
      <c r="B44" s="153"/>
      <c r="C44" s="153"/>
      <c r="D44" s="125" t="s">
        <v>75</v>
      </c>
      <c r="E44" s="126" t="s">
        <v>77</v>
      </c>
    </row>
    <row r="45" spans="1:5" ht="15" thickTop="1">
      <c r="A45" s="145">
        <f>+'total year'!$B$21</f>
        <v>45444</v>
      </c>
      <c r="B45" s="151">
        <f>MROUND('6-2024'!$D$44/8,0.5)</f>
        <v>0</v>
      </c>
      <c r="C45" s="151"/>
      <c r="D45" s="124" t="s">
        <v>74</v>
      </c>
      <c r="E45" s="124" t="s">
        <v>76</v>
      </c>
    </row>
    <row r="46" spans="1:5" ht="15">
      <c r="A46" s="146"/>
      <c r="B46" s="152"/>
      <c r="C46" s="152"/>
      <c r="D46" s="124"/>
      <c r="E46" s="124" t="s">
        <v>74</v>
      </c>
    </row>
    <row r="47" spans="1:5" ht="15">
      <c r="A47" s="146"/>
      <c r="B47" s="152"/>
      <c r="C47" s="152"/>
      <c r="D47" s="124"/>
      <c r="E47" s="124"/>
    </row>
    <row r="48" spans="1:5" ht="15" thickBot="1">
      <c r="A48" s="147"/>
      <c r="B48" s="153"/>
      <c r="C48" s="153"/>
      <c r="D48" s="125" t="s">
        <v>75</v>
      </c>
      <c r="E48" s="126" t="s">
        <v>77</v>
      </c>
    </row>
    <row r="49" spans="1:5" ht="15" thickTop="1">
      <c r="A49" s="145">
        <f>+'total year'!$B$22</f>
        <v>45474</v>
      </c>
      <c r="B49" s="151">
        <f>MROUND('7-2024'!$D$44/8,0.5)</f>
        <v>0</v>
      </c>
      <c r="C49" s="151"/>
      <c r="D49" s="124" t="s">
        <v>74</v>
      </c>
      <c r="E49" s="124" t="s">
        <v>76</v>
      </c>
    </row>
    <row r="50" spans="1:5" ht="15">
      <c r="A50" s="146"/>
      <c r="B50" s="152"/>
      <c r="C50" s="152"/>
      <c r="D50" s="124"/>
      <c r="E50" s="124" t="s">
        <v>74</v>
      </c>
    </row>
    <row r="51" spans="1:5" ht="15">
      <c r="A51" s="146"/>
      <c r="B51" s="152"/>
      <c r="C51" s="152"/>
      <c r="D51" s="124"/>
      <c r="E51" s="124"/>
    </row>
    <row r="52" spans="1:5" ht="15" thickBot="1">
      <c r="A52" s="147"/>
      <c r="B52" s="153"/>
      <c r="C52" s="153"/>
      <c r="D52" s="125" t="s">
        <v>75</v>
      </c>
      <c r="E52" s="126" t="s">
        <v>77</v>
      </c>
    </row>
    <row r="53" spans="1:5" ht="15" thickTop="1">
      <c r="A53" s="145">
        <f>+'total year'!$B$23</f>
        <v>45505</v>
      </c>
      <c r="B53" s="151">
        <f>MROUND('8-2024'!$D$44/8,0.5)</f>
        <v>0</v>
      </c>
      <c r="C53" s="151"/>
      <c r="D53" s="124" t="s">
        <v>74</v>
      </c>
      <c r="E53" s="124" t="s">
        <v>76</v>
      </c>
    </row>
    <row r="54" spans="1:5" ht="15">
      <c r="A54" s="146"/>
      <c r="B54" s="152"/>
      <c r="C54" s="152"/>
      <c r="D54" s="124"/>
      <c r="E54" s="124" t="s">
        <v>74</v>
      </c>
    </row>
    <row r="55" spans="1:5" ht="15">
      <c r="A55" s="146"/>
      <c r="B55" s="152"/>
      <c r="C55" s="152"/>
      <c r="D55" s="124"/>
      <c r="E55" s="124"/>
    </row>
    <row r="56" spans="1:5" ht="15" thickBot="1">
      <c r="A56" s="147"/>
      <c r="B56" s="153"/>
      <c r="C56" s="153"/>
      <c r="D56" s="125" t="s">
        <v>75</v>
      </c>
      <c r="E56" s="126" t="s">
        <v>77</v>
      </c>
    </row>
    <row r="57" spans="1:5" ht="15" thickTop="1">
      <c r="A57" s="145">
        <f>+'total year'!$B$24</f>
        <v>45536</v>
      </c>
      <c r="B57" s="151">
        <f>MROUND('9-2024'!$D$44/8,0.5)</f>
        <v>0</v>
      </c>
      <c r="C57" s="151"/>
      <c r="D57" s="124" t="s">
        <v>74</v>
      </c>
      <c r="E57" s="124" t="s">
        <v>76</v>
      </c>
    </row>
    <row r="58" spans="1:5" ht="15">
      <c r="A58" s="146"/>
      <c r="B58" s="152"/>
      <c r="C58" s="152"/>
      <c r="D58" s="124"/>
      <c r="E58" s="124" t="s">
        <v>74</v>
      </c>
    </row>
    <row r="59" spans="1:5" ht="15">
      <c r="A59" s="146"/>
      <c r="B59" s="152"/>
      <c r="C59" s="152"/>
      <c r="D59" s="124"/>
      <c r="E59" s="124"/>
    </row>
    <row r="60" spans="1:5" ht="15" thickBot="1">
      <c r="A60" s="147"/>
      <c r="B60" s="153"/>
      <c r="C60" s="153"/>
      <c r="D60" s="125" t="s">
        <v>75</v>
      </c>
      <c r="E60" s="126" t="s">
        <v>77</v>
      </c>
    </row>
    <row r="61" spans="1:5" ht="32.25" thickBot="1" thickTop="1">
      <c r="A61" s="139" t="s">
        <v>79</v>
      </c>
      <c r="B61" s="136">
        <f>SUM(B13:B60)</f>
        <v>0</v>
      </c>
      <c r="C61" s="154"/>
      <c r="D61" s="155"/>
      <c r="E61" s="155"/>
    </row>
    <row r="62" spans="1:5" ht="15.75" thickTop="1">
      <c r="A62" s="142"/>
      <c r="B62" s="140"/>
      <c r="C62" s="141"/>
      <c r="D62" s="141"/>
      <c r="E62" s="141"/>
    </row>
    <row r="63" spans="1:5" ht="15">
      <c r="A63" s="142"/>
      <c r="B63" s="140"/>
      <c r="C63" s="141"/>
      <c r="D63" s="141"/>
      <c r="E63" s="141"/>
    </row>
    <row r="64" spans="1:5" ht="15">
      <c r="A64" s="142"/>
      <c r="B64" s="140"/>
      <c r="C64" s="141"/>
      <c r="D64" s="141"/>
      <c r="E64" s="141"/>
    </row>
    <row r="65" spans="1:5" ht="15">
      <c r="A65" s="142"/>
      <c r="B65" s="140"/>
      <c r="C65" s="141"/>
      <c r="D65" s="141"/>
      <c r="E65" s="141"/>
    </row>
    <row r="67" spans="1:3" ht="31.5" thickBot="1">
      <c r="A67" s="139" t="s">
        <v>80</v>
      </c>
      <c r="B67" s="136">
        <f>MROUND('total year'!D25/8,0.5)</f>
        <v>0</v>
      </c>
      <c r="C67" s="120" t="s">
        <v>82</v>
      </c>
    </row>
    <row r="68" ht="15" thickTop="1"/>
  </sheetData>
  <sheetProtection password="CC3D" sheet="1"/>
  <mergeCells count="40">
    <mergeCell ref="A11:A12"/>
    <mergeCell ref="D11:D12"/>
    <mergeCell ref="E11:E12"/>
    <mergeCell ref="A13:A16"/>
    <mergeCell ref="B13:B16"/>
    <mergeCell ref="C13:C16"/>
    <mergeCell ref="A17:A20"/>
    <mergeCell ref="B17:B20"/>
    <mergeCell ref="C17:C20"/>
    <mergeCell ref="A21:A24"/>
    <mergeCell ref="B21:B24"/>
    <mergeCell ref="C21:C24"/>
    <mergeCell ref="A25:A28"/>
    <mergeCell ref="B25:B28"/>
    <mergeCell ref="C25:C28"/>
    <mergeCell ref="A29:A32"/>
    <mergeCell ref="B29:B32"/>
    <mergeCell ref="C29:C32"/>
    <mergeCell ref="A33:A36"/>
    <mergeCell ref="B33:B36"/>
    <mergeCell ref="C33:C36"/>
    <mergeCell ref="A37:A40"/>
    <mergeCell ref="B37:B40"/>
    <mergeCell ref="C37:C40"/>
    <mergeCell ref="A41:A44"/>
    <mergeCell ref="B41:B44"/>
    <mergeCell ref="C41:C44"/>
    <mergeCell ref="A45:A48"/>
    <mergeCell ref="B45:B48"/>
    <mergeCell ref="C45:C48"/>
    <mergeCell ref="A57:A60"/>
    <mergeCell ref="B57:B60"/>
    <mergeCell ref="C57:C60"/>
    <mergeCell ref="C61:E61"/>
    <mergeCell ref="A49:A52"/>
    <mergeCell ref="B49:B52"/>
    <mergeCell ref="C49:C52"/>
    <mergeCell ref="A53:A56"/>
    <mergeCell ref="B53:B56"/>
    <mergeCell ref="C53:C5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="90" zoomScaleNormal="90" zoomScalePageLayoutView="0" workbookViewId="0" topLeftCell="A1">
      <pane xSplit="2" ySplit="12" topLeftCell="C13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D14" sqref="D14"/>
    </sheetView>
  </sheetViews>
  <sheetFormatPr defaultColWidth="9.28125" defaultRowHeight="12.75"/>
  <cols>
    <col min="1" max="1" width="4.00390625" style="14" bestFit="1" customWidth="1"/>
    <col min="2" max="2" width="16.7109375" style="14" customWidth="1"/>
    <col min="3" max="4" width="10.57421875" style="14" customWidth="1"/>
    <col min="5" max="5" width="10.421875" style="14" customWidth="1"/>
    <col min="6" max="6" width="9.28125" style="14" customWidth="1"/>
    <col min="7" max="7" width="9.28125" style="14" bestFit="1" customWidth="1"/>
    <col min="8" max="8" width="17.00390625" style="14" customWidth="1"/>
    <col min="9" max="9" width="11.28125" style="14" customWidth="1"/>
    <col min="10" max="10" width="11.7109375" style="14" customWidth="1"/>
    <col min="11" max="11" width="9.28125" style="14" bestFit="1" customWidth="1"/>
    <col min="12" max="12" width="11.421875" style="14" customWidth="1"/>
    <col min="13" max="16384" width="9.28125" style="14" customWidth="1"/>
  </cols>
  <sheetData>
    <row r="1" spans="1:12" ht="22.5">
      <c r="A1" s="176" t="s">
        <v>46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7.25">
      <c r="A2" s="15"/>
      <c r="B2" s="17"/>
      <c r="C2" s="17"/>
      <c r="D2" s="17"/>
      <c r="E2" s="184" t="s">
        <v>84</v>
      </c>
      <c r="F2" s="184"/>
      <c r="G2" s="184"/>
      <c r="H2" s="184"/>
      <c r="I2" s="20"/>
      <c r="J2" s="20"/>
      <c r="K2" s="20"/>
      <c r="L2" s="17"/>
    </row>
    <row r="3" spans="1:12" ht="6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5" ht="17.25">
      <c r="A4" s="21"/>
      <c r="B4" s="16" t="s">
        <v>47</v>
      </c>
      <c r="C4" s="177" t="s">
        <v>19</v>
      </c>
      <c r="D4" s="177"/>
      <c r="E4" s="177"/>
      <c r="F4" s="22"/>
      <c r="G4" s="16" t="s">
        <v>38</v>
      </c>
      <c r="H4" s="25"/>
      <c r="I4" s="172"/>
      <c r="J4" s="172"/>
      <c r="K4" s="172"/>
      <c r="L4" s="57"/>
      <c r="N4" s="81" t="s">
        <v>31</v>
      </c>
      <c r="O4" s="82" t="s">
        <v>32</v>
      </c>
    </row>
    <row r="5" spans="1:12" ht="6" customHeight="1">
      <c r="A5" s="21"/>
      <c r="B5" s="16"/>
      <c r="C5" s="24"/>
      <c r="D5" s="24"/>
      <c r="E5" s="24"/>
      <c r="F5" s="22"/>
      <c r="G5" s="19"/>
      <c r="H5" s="25"/>
      <c r="I5" s="25"/>
      <c r="J5" s="25"/>
      <c r="K5" s="22"/>
      <c r="L5" s="22"/>
    </row>
    <row r="6" spans="1:12" ht="15">
      <c r="A6" s="21"/>
      <c r="B6" s="16" t="s">
        <v>1</v>
      </c>
      <c r="C6" s="172"/>
      <c r="D6" s="172"/>
      <c r="E6" s="172"/>
      <c r="F6" s="172"/>
      <c r="G6" s="16" t="s">
        <v>37</v>
      </c>
      <c r="H6" s="26"/>
      <c r="I6" s="172"/>
      <c r="J6" s="172"/>
      <c r="K6" s="172"/>
      <c r="L6" s="22"/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5.75" customHeight="1">
      <c r="A8" s="29"/>
      <c r="B8" s="30"/>
      <c r="C8" s="160" t="s">
        <v>2</v>
      </c>
      <c r="D8" s="161"/>
      <c r="E8" s="161"/>
      <c r="F8" s="162"/>
      <c r="G8" s="163"/>
      <c r="H8" s="173" t="s">
        <v>33</v>
      </c>
      <c r="I8" s="166" t="s">
        <v>35</v>
      </c>
      <c r="J8" s="164" t="s">
        <v>28</v>
      </c>
      <c r="K8" s="178" t="s">
        <v>34</v>
      </c>
      <c r="L8" s="178" t="s">
        <v>18</v>
      </c>
    </row>
    <row r="9" spans="1:12" ht="12.75" customHeight="1">
      <c r="A9" s="31"/>
      <c r="B9" s="32"/>
      <c r="C9" s="69"/>
      <c r="D9" s="71"/>
      <c r="E9" s="70"/>
      <c r="F9" s="71"/>
      <c r="G9" s="169" t="s">
        <v>21</v>
      </c>
      <c r="H9" s="174"/>
      <c r="I9" s="167"/>
      <c r="J9" s="165"/>
      <c r="K9" s="179"/>
      <c r="L9" s="179"/>
    </row>
    <row r="10" spans="1:12" ht="15.75" customHeight="1">
      <c r="A10" s="34"/>
      <c r="B10" s="35" t="s">
        <v>3</v>
      </c>
      <c r="C10" s="36" t="s">
        <v>24</v>
      </c>
      <c r="D10" s="37" t="s">
        <v>25</v>
      </c>
      <c r="E10" s="37" t="s">
        <v>22</v>
      </c>
      <c r="F10" s="34" t="s">
        <v>26</v>
      </c>
      <c r="G10" s="170"/>
      <c r="H10" s="174"/>
      <c r="I10" s="167"/>
      <c r="J10" s="181" t="s">
        <v>48</v>
      </c>
      <c r="K10" s="179"/>
      <c r="L10" s="179"/>
    </row>
    <row r="11" spans="1:15" ht="31.5" customHeight="1">
      <c r="A11" s="33"/>
      <c r="B11" s="38" t="s">
        <v>45</v>
      </c>
      <c r="C11" s="98"/>
      <c r="D11" s="99"/>
      <c r="E11" s="99"/>
      <c r="F11" s="143"/>
      <c r="G11" s="170"/>
      <c r="H11" s="174"/>
      <c r="I11" s="167"/>
      <c r="J11" s="182"/>
      <c r="K11" s="179"/>
      <c r="L11" s="179"/>
      <c r="N11" s="81" t="s">
        <v>31</v>
      </c>
      <c r="O11" s="82" t="s">
        <v>43</v>
      </c>
    </row>
    <row r="12" spans="1:15" ht="31.5" customHeight="1" thickBot="1">
      <c r="A12" s="39"/>
      <c r="B12" s="38" t="s">
        <v>49</v>
      </c>
      <c r="C12" s="98"/>
      <c r="D12" s="99"/>
      <c r="E12" s="99"/>
      <c r="F12" s="100"/>
      <c r="G12" s="171"/>
      <c r="H12" s="175"/>
      <c r="I12" s="168"/>
      <c r="J12" s="183"/>
      <c r="K12" s="180"/>
      <c r="L12" s="180"/>
      <c r="O12" s="82" t="s">
        <v>44</v>
      </c>
    </row>
    <row r="13" spans="1:12" ht="15">
      <c r="A13" s="41">
        <v>1</v>
      </c>
      <c r="B13" s="104">
        <f>'10-2023'!$D$2</f>
        <v>45200</v>
      </c>
      <c r="C13" s="58">
        <f>+'10-2023'!C$44</f>
        <v>0</v>
      </c>
      <c r="D13" s="58">
        <f>+'10-2023'!D$44</f>
        <v>0</v>
      </c>
      <c r="E13" s="58">
        <f>+'10-2023'!E$44</f>
        <v>0</v>
      </c>
      <c r="F13" s="58">
        <f>+'10-2023'!F$44</f>
        <v>0</v>
      </c>
      <c r="G13" s="59">
        <f>+'10-2023'!G$44</f>
        <v>0</v>
      </c>
      <c r="H13" s="59">
        <f>+'10-2023'!H$44</f>
        <v>0</v>
      </c>
      <c r="I13" s="59">
        <f>+'10-2023'!I$44</f>
        <v>0</v>
      </c>
      <c r="J13" s="59">
        <f>+'10-2023'!J$44</f>
        <v>0</v>
      </c>
      <c r="K13" s="59">
        <f>+'10-2023'!K$44</f>
        <v>0</v>
      </c>
      <c r="L13" s="91"/>
    </row>
    <row r="14" spans="1:12" ht="15">
      <c r="A14" s="41">
        <v>2</v>
      </c>
      <c r="B14" s="104">
        <f>'11-2023'!$D$2</f>
        <v>45231</v>
      </c>
      <c r="C14" s="60">
        <f>+'11-2023'!C$44</f>
        <v>0</v>
      </c>
      <c r="D14" s="60">
        <f>+'11-2023'!D$44</f>
        <v>0</v>
      </c>
      <c r="E14" s="60">
        <f>+'11-2023'!E$44</f>
        <v>0</v>
      </c>
      <c r="F14" s="60">
        <f>+'11-2023'!F$44</f>
        <v>0</v>
      </c>
      <c r="G14" s="60">
        <f>+'11-2023'!G$44</f>
        <v>0</v>
      </c>
      <c r="H14" s="60">
        <f>+'11-2023'!H$44</f>
        <v>0</v>
      </c>
      <c r="I14" s="60">
        <f>+'11-2023'!I$44</f>
        <v>0</v>
      </c>
      <c r="J14" s="60">
        <f>+'11-2023'!J$44</f>
        <v>0</v>
      </c>
      <c r="K14" s="60">
        <f>+'11-2023'!K$44</f>
        <v>0</v>
      </c>
      <c r="L14" s="92"/>
    </row>
    <row r="15" spans="1:12" ht="15">
      <c r="A15" s="41">
        <v>3</v>
      </c>
      <c r="B15" s="104">
        <f>'12-2023'!$D$2</f>
        <v>45261</v>
      </c>
      <c r="C15" s="60">
        <f>+'12-2023'!C$44</f>
        <v>0</v>
      </c>
      <c r="D15" s="60">
        <f>+'12-2023'!D$44</f>
        <v>0</v>
      </c>
      <c r="E15" s="60">
        <f>+'12-2023'!E$44</f>
        <v>0</v>
      </c>
      <c r="F15" s="60">
        <f>+'12-2023'!F$44</f>
        <v>0</v>
      </c>
      <c r="G15" s="60">
        <f>+'12-2023'!G$44</f>
        <v>0</v>
      </c>
      <c r="H15" s="60">
        <f>+'12-2023'!H$44</f>
        <v>0</v>
      </c>
      <c r="I15" s="60">
        <f>+'12-2023'!I$44</f>
        <v>0</v>
      </c>
      <c r="J15" s="60">
        <f>+'12-2023'!J$44</f>
        <v>0</v>
      </c>
      <c r="K15" s="60">
        <f>+'12-2023'!K$44</f>
        <v>0</v>
      </c>
      <c r="L15" s="92"/>
    </row>
    <row r="16" spans="1:12" ht="15">
      <c r="A16" s="41">
        <v>4</v>
      </c>
      <c r="B16" s="104">
        <f>'1-2024'!$D$2</f>
        <v>45292</v>
      </c>
      <c r="C16" s="60">
        <f>+'1-2024'!C$44</f>
        <v>0</v>
      </c>
      <c r="D16" s="60">
        <f>+'1-2024'!D$44</f>
        <v>0</v>
      </c>
      <c r="E16" s="60">
        <f>+'1-2024'!E$44</f>
        <v>0</v>
      </c>
      <c r="F16" s="60">
        <f>+'1-2024'!F$44</f>
        <v>0</v>
      </c>
      <c r="G16" s="60">
        <f>+'1-2024'!G$44</f>
        <v>0</v>
      </c>
      <c r="H16" s="60">
        <f>+'1-2024'!H$44</f>
        <v>0</v>
      </c>
      <c r="I16" s="60">
        <f>+'1-2024'!I$44</f>
        <v>0</v>
      </c>
      <c r="J16" s="60">
        <f>+'1-2024'!J$44</f>
        <v>0</v>
      </c>
      <c r="K16" s="60">
        <f>+'1-2024'!K$44</f>
        <v>0</v>
      </c>
      <c r="L16" s="92"/>
    </row>
    <row r="17" spans="1:12" ht="15">
      <c r="A17" s="41">
        <v>5</v>
      </c>
      <c r="B17" s="104">
        <f>'2-2024'!$D$2</f>
        <v>45323</v>
      </c>
      <c r="C17" s="60">
        <f>+'2-2024'!C$44</f>
        <v>0</v>
      </c>
      <c r="D17" s="60">
        <f>+'2-2024'!D$44</f>
        <v>0</v>
      </c>
      <c r="E17" s="60">
        <f>+'2-2024'!E$44</f>
        <v>0</v>
      </c>
      <c r="F17" s="60">
        <f>+'2-2024'!F$44</f>
        <v>0</v>
      </c>
      <c r="G17" s="60">
        <f>+'2-2024'!G$44</f>
        <v>0</v>
      </c>
      <c r="H17" s="60">
        <f>+'2-2024'!H$44</f>
        <v>0</v>
      </c>
      <c r="I17" s="60">
        <f>+'2-2024'!I$44</f>
        <v>0</v>
      </c>
      <c r="J17" s="60">
        <f>+'2-2024'!J$44</f>
        <v>0</v>
      </c>
      <c r="K17" s="60">
        <f>+'2-2024'!K$44</f>
        <v>0</v>
      </c>
      <c r="L17" s="92"/>
    </row>
    <row r="18" spans="1:12" ht="15">
      <c r="A18" s="41">
        <v>6</v>
      </c>
      <c r="B18" s="104">
        <f>'3-2024'!$D$2</f>
        <v>45352</v>
      </c>
      <c r="C18" s="60">
        <f>+'3-2024'!C$44</f>
        <v>0</v>
      </c>
      <c r="D18" s="60">
        <f>+'3-2024'!D$44</f>
        <v>0</v>
      </c>
      <c r="E18" s="60">
        <f>+'3-2024'!E$44</f>
        <v>0</v>
      </c>
      <c r="F18" s="60">
        <f>+'3-2024'!F$44</f>
        <v>0</v>
      </c>
      <c r="G18" s="60">
        <f>+'3-2024'!G$44</f>
        <v>0</v>
      </c>
      <c r="H18" s="60">
        <f>+'3-2024'!H$44</f>
        <v>0</v>
      </c>
      <c r="I18" s="60">
        <f>+'3-2024'!I$44</f>
        <v>0</v>
      </c>
      <c r="J18" s="60">
        <f>+'3-2024'!J$44</f>
        <v>0</v>
      </c>
      <c r="K18" s="60">
        <f>+'3-2024'!K$44</f>
        <v>0</v>
      </c>
      <c r="L18" s="92"/>
    </row>
    <row r="19" spans="1:12" ht="15">
      <c r="A19" s="41">
        <v>7</v>
      </c>
      <c r="B19" s="104">
        <f>'4-2024'!$D$2</f>
        <v>45383</v>
      </c>
      <c r="C19" s="60">
        <f>+'4-2024'!C$44</f>
        <v>0</v>
      </c>
      <c r="D19" s="60">
        <f>+'4-2024'!D$44</f>
        <v>0</v>
      </c>
      <c r="E19" s="60">
        <f>+'4-2024'!E$44</f>
        <v>0</v>
      </c>
      <c r="F19" s="60">
        <f>+'4-2024'!F$44</f>
        <v>0</v>
      </c>
      <c r="G19" s="60">
        <f>+'4-2024'!G$44</f>
        <v>0</v>
      </c>
      <c r="H19" s="60">
        <f>+'4-2024'!H$44</f>
        <v>0</v>
      </c>
      <c r="I19" s="60">
        <f>+'4-2024'!I$44</f>
        <v>0</v>
      </c>
      <c r="J19" s="60">
        <f>+'4-2024'!J$44</f>
        <v>0</v>
      </c>
      <c r="K19" s="60">
        <f>+'4-2024'!K$44</f>
        <v>0</v>
      </c>
      <c r="L19" s="92"/>
    </row>
    <row r="20" spans="1:12" ht="15">
      <c r="A20" s="41">
        <v>8</v>
      </c>
      <c r="B20" s="104">
        <f>'5-2024'!$D$2</f>
        <v>45413</v>
      </c>
      <c r="C20" s="60">
        <f>+'5-2024'!C$44</f>
        <v>0</v>
      </c>
      <c r="D20" s="60">
        <f>+'5-2024'!D$44</f>
        <v>0</v>
      </c>
      <c r="E20" s="60">
        <f>+'5-2024'!E$44</f>
        <v>0</v>
      </c>
      <c r="F20" s="60">
        <f>+'5-2024'!F$44</f>
        <v>0</v>
      </c>
      <c r="G20" s="60">
        <f>+'5-2024'!G$44</f>
        <v>0</v>
      </c>
      <c r="H20" s="60">
        <f>+'5-2024'!H$44</f>
        <v>0</v>
      </c>
      <c r="I20" s="60">
        <f>+'5-2024'!I$44</f>
        <v>0</v>
      </c>
      <c r="J20" s="60">
        <f>+'5-2024'!J$44</f>
        <v>0</v>
      </c>
      <c r="K20" s="60">
        <f>+'5-2024'!K$44</f>
        <v>0</v>
      </c>
      <c r="L20" s="92"/>
    </row>
    <row r="21" spans="1:12" ht="15">
      <c r="A21" s="41">
        <v>9</v>
      </c>
      <c r="B21" s="104">
        <f>'6-2024'!$D$2</f>
        <v>45444</v>
      </c>
      <c r="C21" s="60">
        <f>+'6-2024'!C$44</f>
        <v>0</v>
      </c>
      <c r="D21" s="60">
        <f>+'6-2024'!D$44</f>
        <v>0</v>
      </c>
      <c r="E21" s="60">
        <f>+'6-2024'!E$44</f>
        <v>0</v>
      </c>
      <c r="F21" s="60">
        <f>+'6-2024'!F$44</f>
        <v>0</v>
      </c>
      <c r="G21" s="60">
        <f>+'6-2024'!G$44</f>
        <v>0</v>
      </c>
      <c r="H21" s="60">
        <f>+'6-2024'!H$44</f>
        <v>0</v>
      </c>
      <c r="I21" s="60">
        <f>+'6-2024'!I$44</f>
        <v>0</v>
      </c>
      <c r="J21" s="60">
        <f>+'6-2024'!J$44</f>
        <v>0</v>
      </c>
      <c r="K21" s="60">
        <f>+'6-2024'!K$44</f>
        <v>0</v>
      </c>
      <c r="L21" s="92"/>
    </row>
    <row r="22" spans="1:12" ht="15">
      <c r="A22" s="41">
        <v>10</v>
      </c>
      <c r="B22" s="104">
        <f>'7-2024'!$D$2</f>
        <v>45474</v>
      </c>
      <c r="C22" s="60">
        <f>+'7-2024'!C$44</f>
        <v>0</v>
      </c>
      <c r="D22" s="60">
        <f>+'7-2024'!D$44</f>
        <v>0</v>
      </c>
      <c r="E22" s="60">
        <f>+'7-2024'!E$44</f>
        <v>0</v>
      </c>
      <c r="F22" s="60">
        <f>+'7-2024'!F$44</f>
        <v>0</v>
      </c>
      <c r="G22" s="60">
        <f>+'7-2024'!G$44</f>
        <v>0</v>
      </c>
      <c r="H22" s="60">
        <f>+'7-2024'!H$44</f>
        <v>0</v>
      </c>
      <c r="I22" s="60">
        <f>+'7-2024'!I$44</f>
        <v>0</v>
      </c>
      <c r="J22" s="60">
        <f>+'7-2024'!J$44</f>
        <v>0</v>
      </c>
      <c r="K22" s="60">
        <f>+'7-2024'!K$44</f>
        <v>0</v>
      </c>
      <c r="L22" s="92"/>
    </row>
    <row r="23" spans="1:12" ht="15">
      <c r="A23" s="41">
        <v>11</v>
      </c>
      <c r="B23" s="104">
        <f>'8-2024'!$D$2</f>
        <v>45505</v>
      </c>
      <c r="C23" s="60">
        <f>+'8-2024'!C$44</f>
        <v>0</v>
      </c>
      <c r="D23" s="60">
        <f>+'8-2024'!D$44</f>
        <v>0</v>
      </c>
      <c r="E23" s="60">
        <f>+'8-2024'!E$44</f>
        <v>0</v>
      </c>
      <c r="F23" s="60">
        <f>+'8-2024'!F$44</f>
        <v>0</v>
      </c>
      <c r="G23" s="60">
        <f>+'8-2024'!G$44</f>
        <v>0</v>
      </c>
      <c r="H23" s="60">
        <f>+'8-2024'!H$44</f>
        <v>0</v>
      </c>
      <c r="I23" s="60">
        <f>+'8-2024'!I$44</f>
        <v>0</v>
      </c>
      <c r="J23" s="60">
        <f>+'8-2024'!J$44</f>
        <v>0</v>
      </c>
      <c r="K23" s="60">
        <f>+'8-2024'!K$44</f>
        <v>0</v>
      </c>
      <c r="L23" s="92"/>
    </row>
    <row r="24" spans="1:12" ht="15.75" thickBot="1">
      <c r="A24" s="41">
        <v>12</v>
      </c>
      <c r="B24" s="104">
        <f>'9-2024'!$D$2</f>
        <v>45536</v>
      </c>
      <c r="C24" s="79">
        <f>+'9-2024'!C$44</f>
        <v>0</v>
      </c>
      <c r="D24" s="79">
        <f>+'9-2024'!D$44</f>
        <v>0</v>
      </c>
      <c r="E24" s="79">
        <f>+'9-2024'!E$44</f>
        <v>0</v>
      </c>
      <c r="F24" s="79">
        <f>+'9-2024'!F$44</f>
        <v>0</v>
      </c>
      <c r="G24" s="79">
        <f>+'9-2024'!G$44</f>
        <v>0</v>
      </c>
      <c r="H24" s="79">
        <f>+'9-2024'!H$44</f>
        <v>0</v>
      </c>
      <c r="I24" s="79">
        <f>+'9-2024'!I$44</f>
        <v>0</v>
      </c>
      <c r="J24" s="79">
        <f>+'9-2024'!J$44</f>
        <v>0</v>
      </c>
      <c r="K24" s="79">
        <f>+'9-2024'!K$44</f>
        <v>0</v>
      </c>
      <c r="L24" s="93"/>
    </row>
    <row r="25" spans="1:12" ht="13.5" thickBot="1">
      <c r="A25" s="158" t="s">
        <v>16</v>
      </c>
      <c r="B25" s="159"/>
      <c r="C25" s="61">
        <f aca="true" t="shared" si="0" ref="C25:K25">SUM(C13:C24)</f>
        <v>0</v>
      </c>
      <c r="D25" s="61">
        <f t="shared" si="0"/>
        <v>0</v>
      </c>
      <c r="E25" s="62">
        <f t="shared" si="0"/>
        <v>0</v>
      </c>
      <c r="F25" s="62">
        <f t="shared" si="0"/>
        <v>0</v>
      </c>
      <c r="G25" s="62">
        <f t="shared" si="0"/>
        <v>0</v>
      </c>
      <c r="H25" s="63">
        <f t="shared" si="0"/>
        <v>0</v>
      </c>
      <c r="I25" s="64">
        <f t="shared" si="0"/>
        <v>0</v>
      </c>
      <c r="J25" s="65">
        <f t="shared" si="0"/>
        <v>0</v>
      </c>
      <c r="K25" s="64">
        <f t="shared" si="0"/>
        <v>0</v>
      </c>
      <c r="L25" s="90"/>
    </row>
    <row r="26" spans="1:12" ht="12.75">
      <c r="A26" s="42"/>
      <c r="B26" s="43"/>
      <c r="C26" s="66"/>
      <c r="D26" s="66"/>
      <c r="E26" s="66"/>
      <c r="F26" s="66"/>
      <c r="G26" s="66"/>
      <c r="H26" s="66"/>
      <c r="I26" s="66"/>
      <c r="J26" s="66"/>
      <c r="K26" s="66"/>
      <c r="L26" s="44"/>
    </row>
    <row r="27" spans="1:12" ht="13.5" thickBot="1">
      <c r="A27" s="48"/>
      <c r="B27" s="49"/>
      <c r="C27" s="67"/>
      <c r="D27" s="67"/>
      <c r="E27" s="67"/>
      <c r="F27" s="67"/>
      <c r="G27" s="67"/>
      <c r="H27" s="67"/>
      <c r="I27" s="67"/>
      <c r="J27" s="68"/>
      <c r="K27" s="68"/>
      <c r="L27" s="68"/>
    </row>
    <row r="28" spans="1:12" ht="13.5" thickBot="1">
      <c r="A28" s="48"/>
      <c r="B28" s="74" t="s">
        <v>20</v>
      </c>
      <c r="C28" s="75">
        <f aca="true" t="shared" si="1" ref="C28:I28">_xlfn.IFERROR((C25/$I$25),0)</f>
        <v>0</v>
      </c>
      <c r="D28" s="75">
        <f t="shared" si="1"/>
        <v>0</v>
      </c>
      <c r="E28" s="75">
        <f t="shared" si="1"/>
        <v>0</v>
      </c>
      <c r="F28" s="75">
        <f t="shared" si="1"/>
        <v>0</v>
      </c>
      <c r="G28" s="75">
        <f t="shared" si="1"/>
        <v>0</v>
      </c>
      <c r="H28" s="75">
        <f t="shared" si="1"/>
        <v>0</v>
      </c>
      <c r="I28" s="80">
        <f t="shared" si="1"/>
        <v>0</v>
      </c>
      <c r="J28" s="68"/>
      <c r="K28" s="68"/>
      <c r="L28" s="68"/>
    </row>
    <row r="29" spans="1:12" ht="12.7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ht="12.7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1:12" ht="12.7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1:12" ht="12.7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1:12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2" ht="12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1:12" ht="12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12.7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1:12" ht="12.7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1:12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1:12" ht="12.7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1:12" ht="12.7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1:12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2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1:12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1:12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1:12" ht="12.7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1:12" ht="12.7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1:12" ht="12.7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1:12" ht="12.7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1:12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1:12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1:12" ht="12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</sheetData>
  <sheetProtection password="CC3D" sheet="1"/>
  <mergeCells count="15">
    <mergeCell ref="A1:L1"/>
    <mergeCell ref="C4:E4"/>
    <mergeCell ref="I4:K4"/>
    <mergeCell ref="K8:K12"/>
    <mergeCell ref="L8:L12"/>
    <mergeCell ref="J10:J12"/>
    <mergeCell ref="E2:H2"/>
    <mergeCell ref="C6:F6"/>
    <mergeCell ref="A25:B25"/>
    <mergeCell ref="C8:G8"/>
    <mergeCell ref="J8:J9"/>
    <mergeCell ref="I8:I12"/>
    <mergeCell ref="G9:G12"/>
    <mergeCell ref="I6:K6"/>
    <mergeCell ref="H8:H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5">
      <selection activeCell="L27" sqref="L27"/>
    </sheetView>
  </sheetViews>
  <sheetFormatPr defaultColWidth="9.28125" defaultRowHeight="12.75"/>
  <cols>
    <col min="1" max="1" width="13.00390625" style="14" customWidth="1"/>
    <col min="2" max="2" width="19.28125" style="14" customWidth="1"/>
    <col min="3" max="3" width="9.7109375" style="14" customWidth="1"/>
    <col min="4" max="4" width="11.28125" style="14" customWidth="1"/>
    <col min="5" max="5" width="11.00390625" style="14" customWidth="1"/>
    <col min="6" max="6" width="10.7109375" style="14" customWidth="1"/>
    <col min="7" max="7" width="7.7109375" style="14" customWidth="1"/>
    <col min="8" max="8" width="10.28125" style="14" customWidth="1"/>
    <col min="9" max="9" width="11.28125" style="14" customWidth="1"/>
    <col min="10" max="10" width="11.57421875" style="14" customWidth="1"/>
    <col min="11" max="11" width="15.421875" style="14" customWidth="1"/>
    <col min="12" max="12" width="11.28125" style="14" customWidth="1"/>
    <col min="13" max="16384" width="9.28125" style="14" customWidth="1"/>
  </cols>
  <sheetData>
    <row r="1" spans="1:12" ht="18.75" customHeight="1">
      <c r="A1" s="191" t="s">
        <v>17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7.25">
      <c r="A2" s="15"/>
      <c r="B2" s="16" t="s">
        <v>0</v>
      </c>
      <c r="C2" s="17"/>
      <c r="D2" s="101">
        <f>+A13</f>
        <v>45200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77" t="str">
        <f>'total year'!C4:E4</f>
        <v>TAU</v>
      </c>
      <c r="D4" s="177"/>
      <c r="E4" s="23"/>
      <c r="F4" s="16" t="s">
        <v>38</v>
      </c>
      <c r="G4" s="19"/>
      <c r="H4" s="22"/>
      <c r="I4" s="177" t="str">
        <f>IF('total year'!I4:K4=0," ",'total year'!I4:K4)</f>
        <v> </v>
      </c>
      <c r="J4" s="177"/>
      <c r="K4" s="20"/>
      <c r="L4" s="17"/>
      <c r="M4" s="81" t="s">
        <v>31</v>
      </c>
    </row>
    <row r="5" spans="1:15" ht="17.25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2" t="s">
        <v>39</v>
      </c>
      <c r="O5" s="82"/>
    </row>
    <row r="6" spans="1:13" ht="17.25">
      <c r="A6" s="21"/>
      <c r="B6" s="16" t="s">
        <v>1</v>
      </c>
      <c r="C6" s="192" t="str">
        <f>IF('total year'!C6:E6=0," ",'total year'!C6:E6)</f>
        <v> </v>
      </c>
      <c r="D6" s="192"/>
      <c r="E6" s="22"/>
      <c r="F6" s="16" t="s">
        <v>37</v>
      </c>
      <c r="G6" s="19"/>
      <c r="H6" s="26"/>
      <c r="I6" s="177" t="str">
        <f>IF('total year'!I6:K6=0," ",'total year'!I6:K6)</f>
        <v> </v>
      </c>
      <c r="J6" s="177"/>
      <c r="K6" s="20"/>
      <c r="L6" s="22"/>
      <c r="M6" s="82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60" t="s">
        <v>2</v>
      </c>
      <c r="D8" s="161"/>
      <c r="E8" s="162"/>
      <c r="F8" s="163"/>
      <c r="G8" s="163"/>
      <c r="H8" s="173" t="s">
        <v>33</v>
      </c>
      <c r="I8" s="166" t="s">
        <v>35</v>
      </c>
      <c r="J8" s="164" t="s">
        <v>28</v>
      </c>
      <c r="K8" s="178" t="s">
        <v>34</v>
      </c>
      <c r="L8" s="178" t="s">
        <v>18</v>
      </c>
    </row>
    <row r="9" spans="1:12" ht="12.75" customHeight="1">
      <c r="A9" s="31"/>
      <c r="B9" s="32"/>
      <c r="C9" s="73"/>
      <c r="D9" s="71"/>
      <c r="E9" s="71"/>
      <c r="F9" s="71"/>
      <c r="G9" s="169" t="s">
        <v>21</v>
      </c>
      <c r="H9" s="174"/>
      <c r="I9" s="167"/>
      <c r="J9" s="165"/>
      <c r="K9" s="179"/>
      <c r="L9" s="179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70"/>
      <c r="H10" s="174"/>
      <c r="I10" s="167"/>
      <c r="J10" s="181" t="s">
        <v>48</v>
      </c>
      <c r="K10" s="179"/>
      <c r="L10" s="179"/>
      <c r="M10" s="81" t="s">
        <v>31</v>
      </c>
    </row>
    <row r="11" spans="1:13" ht="31.5" customHeight="1">
      <c r="A11" s="33"/>
      <c r="B11" s="38" t="s">
        <v>45</v>
      </c>
      <c r="C11" s="94" t="str">
        <f>IF('total year'!C11=0," ",'total year'!C11)</f>
        <v> </v>
      </c>
      <c r="D11" s="95" t="str">
        <f>IF('total year'!D11=0," ",'total year'!D11)</f>
        <v> </v>
      </c>
      <c r="E11" s="95" t="str">
        <f>IF('total year'!E11=0," ",'total year'!E11)</f>
        <v> </v>
      </c>
      <c r="F11" s="95" t="str">
        <f>IF('total year'!F11=0," ",'total year'!F11)</f>
        <v> </v>
      </c>
      <c r="G11" s="170"/>
      <c r="H11" s="174"/>
      <c r="I11" s="167"/>
      <c r="J11" s="182"/>
      <c r="K11" s="179"/>
      <c r="L11" s="179"/>
      <c r="M11" s="82" t="s">
        <v>41</v>
      </c>
    </row>
    <row r="12" spans="1:13" ht="31.5" customHeight="1" thickBot="1">
      <c r="A12" s="39"/>
      <c r="B12" s="40" t="s">
        <v>49</v>
      </c>
      <c r="C12" s="94" t="str">
        <f>IF('total year'!C12=0," ",'total year'!C12)</f>
        <v> </v>
      </c>
      <c r="D12" s="95" t="str">
        <f>IF('total year'!D12=0," ",'total year'!D12)</f>
        <v> </v>
      </c>
      <c r="E12" s="95" t="str">
        <f>IF('total year'!E12=0," ",'total year'!E12)</f>
        <v> </v>
      </c>
      <c r="F12" s="95" t="str">
        <f>IF('total year'!F12=0," ",'total year'!F12)</f>
        <v> </v>
      </c>
      <c r="G12" s="171"/>
      <c r="H12" s="175"/>
      <c r="I12" s="168"/>
      <c r="J12" s="183"/>
      <c r="K12" s="180"/>
      <c r="L12" s="180"/>
      <c r="M12" s="82" t="s">
        <v>42</v>
      </c>
    </row>
    <row r="13" spans="1:12" ht="12.75">
      <c r="A13" s="13">
        <v>45200</v>
      </c>
      <c r="B13" s="12" t="str">
        <f>VLOOKUP(WEEKDAY(A13,1),גיליון1!$A$3:$B$9,2,0)</f>
        <v>Sunday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3">+H13+G13</f>
        <v>0</v>
      </c>
      <c r="J13" s="56"/>
      <c r="K13" s="6">
        <f aca="true" t="shared" si="1" ref="K13:K43">+J13+I13</f>
        <v>0</v>
      </c>
      <c r="L13" s="89" t="s">
        <v>85</v>
      </c>
    </row>
    <row r="14" spans="1:12" ht="12.75">
      <c r="A14" s="13">
        <f>+A13+1</f>
        <v>45201</v>
      </c>
      <c r="B14" s="12" t="str">
        <f>VLOOKUP(WEEKDAY(A14,1),גיליון1!$A$3:$B$9,2,0)</f>
        <v>Monday</v>
      </c>
      <c r="C14" s="51"/>
      <c r="D14" s="52"/>
      <c r="E14" s="53"/>
      <c r="F14" s="54"/>
      <c r="G14" s="72">
        <f aca="true" t="shared" si="2" ref="G14:G43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89" t="s">
        <v>85</v>
      </c>
    </row>
    <row r="15" spans="1:12" ht="12.75">
      <c r="A15" s="13">
        <f aca="true" t="shared" si="3" ref="A15:A42">+A14+1</f>
        <v>45202</v>
      </c>
      <c r="B15" s="12" t="str">
        <f>VLOOKUP(WEEKDAY(A15,1),גיליון1!$A$3:$B$9,2,0)</f>
        <v>Tuesday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89" t="s">
        <v>85</v>
      </c>
    </row>
    <row r="16" spans="1:12" ht="12.75">
      <c r="A16" s="13">
        <f t="shared" si="3"/>
        <v>45203</v>
      </c>
      <c r="B16" s="12" t="str">
        <f>VLOOKUP(WEEKDAY(A16,1),גיליון1!$A$3:$B$9,2,0)</f>
        <v>Wednesday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89" t="s">
        <v>85</v>
      </c>
    </row>
    <row r="17" spans="1:12" ht="12.75">
      <c r="A17" s="13">
        <f t="shared" si="3"/>
        <v>45204</v>
      </c>
      <c r="B17" s="12" t="str">
        <f>VLOOKUP(WEEKDAY(A17,1),גיליון1!$A$3:$B$9,2,0)</f>
        <v>Thursday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89" t="s">
        <v>85</v>
      </c>
    </row>
    <row r="18" spans="1:12" ht="12.75">
      <c r="A18" s="109">
        <f t="shared" si="3"/>
        <v>45205</v>
      </c>
      <c r="B18" s="106" t="str">
        <f>VLOOKUP(WEEKDAY(A18,1),גיליון1!$A$3:$B$9,2,0)</f>
        <v>Friday</v>
      </c>
      <c r="C18" s="51"/>
      <c r="D18" s="52"/>
      <c r="E18" s="53"/>
      <c r="F18" s="54"/>
      <c r="G18" s="107">
        <f t="shared" si="2"/>
        <v>0</v>
      </c>
      <c r="H18" s="55"/>
      <c r="I18" s="108">
        <f t="shared" si="0"/>
        <v>0</v>
      </c>
      <c r="J18" s="56"/>
      <c r="K18" s="110">
        <f t="shared" si="1"/>
        <v>0</v>
      </c>
      <c r="L18" s="118" t="s">
        <v>86</v>
      </c>
    </row>
    <row r="19" spans="1:12" ht="12.75">
      <c r="A19" s="109">
        <f t="shared" si="3"/>
        <v>45206</v>
      </c>
      <c r="B19" s="106" t="str">
        <f>VLOOKUP(WEEKDAY(A19,1),גיליון1!$A$3:$B$9,2,0)</f>
        <v>Saturday</v>
      </c>
      <c r="C19" s="51"/>
      <c r="D19" s="52"/>
      <c r="E19" s="53"/>
      <c r="F19" s="54"/>
      <c r="G19" s="107">
        <f t="shared" si="2"/>
        <v>0</v>
      </c>
      <c r="H19" s="55"/>
      <c r="I19" s="108">
        <f t="shared" si="0"/>
        <v>0</v>
      </c>
      <c r="J19" s="56"/>
      <c r="K19" s="110">
        <f t="shared" si="1"/>
        <v>0</v>
      </c>
      <c r="L19" s="118" t="s">
        <v>59</v>
      </c>
    </row>
    <row r="20" spans="1:12" ht="12.75">
      <c r="A20" s="13">
        <f t="shared" si="3"/>
        <v>45207</v>
      </c>
      <c r="B20" s="12" t="str">
        <f>VLOOKUP(WEEKDAY(A20,1),גיליון1!$A$3:$B$9,2,0)</f>
        <v>Sunday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89"/>
    </row>
    <row r="21" spans="1:12" ht="12.75">
      <c r="A21" s="13">
        <f t="shared" si="3"/>
        <v>45208</v>
      </c>
      <c r="B21" s="12" t="str">
        <f>VLOOKUP(WEEKDAY(A21,1),גיליון1!$A$3:$B$9,2,0)</f>
        <v>Monday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89"/>
    </row>
    <row r="22" spans="1:12" ht="12.75">
      <c r="A22" s="13">
        <f t="shared" si="3"/>
        <v>45209</v>
      </c>
      <c r="B22" s="12" t="str">
        <f>VLOOKUP(WEEKDAY(A22,1),גיליון1!$A$3:$B$9,2,0)</f>
        <v>Tuesday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89"/>
    </row>
    <row r="23" spans="1:12" ht="12.75">
      <c r="A23" s="13">
        <f t="shared" si="3"/>
        <v>45210</v>
      </c>
      <c r="B23" s="12" t="str">
        <f>VLOOKUP(WEEKDAY(A23,1),גיליון1!$A$3:$B$9,2,0)</f>
        <v>Wednesday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89"/>
    </row>
    <row r="24" spans="1:12" ht="12.75">
      <c r="A24" s="13">
        <f t="shared" si="3"/>
        <v>45211</v>
      </c>
      <c r="B24" s="12" t="str">
        <f>VLOOKUP(WEEKDAY(A24,1),גיליון1!$A$3:$B$9,2,0)</f>
        <v>Thursday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89"/>
    </row>
    <row r="25" spans="1:12" ht="12.75">
      <c r="A25" s="109">
        <f t="shared" si="3"/>
        <v>45212</v>
      </c>
      <c r="B25" s="106" t="str">
        <f>VLOOKUP(WEEKDAY(A25,1),גיליון1!$A$3:$B$9,2,0)</f>
        <v>Friday</v>
      </c>
      <c r="C25" s="51"/>
      <c r="D25" s="52"/>
      <c r="E25" s="53"/>
      <c r="F25" s="54"/>
      <c r="G25" s="107">
        <f t="shared" si="2"/>
        <v>0</v>
      </c>
      <c r="H25" s="55"/>
      <c r="I25" s="108">
        <f t="shared" si="0"/>
        <v>0</v>
      </c>
      <c r="J25" s="56"/>
      <c r="K25" s="110">
        <f t="shared" si="1"/>
        <v>0</v>
      </c>
      <c r="L25" s="118"/>
    </row>
    <row r="26" spans="1:12" ht="12.75">
      <c r="A26" s="109">
        <f t="shared" si="3"/>
        <v>45213</v>
      </c>
      <c r="B26" s="106" t="str">
        <f>VLOOKUP(WEEKDAY(A26,1),גיליון1!$A$3:$B$9,2,0)</f>
        <v>Saturday</v>
      </c>
      <c r="C26" s="51"/>
      <c r="D26" s="52"/>
      <c r="E26" s="53"/>
      <c r="F26" s="54"/>
      <c r="G26" s="107">
        <f t="shared" si="2"/>
        <v>0</v>
      </c>
      <c r="H26" s="55"/>
      <c r="I26" s="108">
        <f t="shared" si="0"/>
        <v>0</v>
      </c>
      <c r="J26" s="56"/>
      <c r="K26" s="110">
        <f t="shared" si="1"/>
        <v>0</v>
      </c>
      <c r="L26" s="118"/>
    </row>
    <row r="27" spans="1:12" ht="12.75">
      <c r="A27" s="13">
        <f t="shared" si="3"/>
        <v>45214</v>
      </c>
      <c r="B27" s="12" t="str">
        <f>VLOOKUP(WEEKDAY(A27,1),גיליון1!$A$3:$B$9,2,0)</f>
        <v>Sunday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89"/>
    </row>
    <row r="28" spans="1:12" ht="12.75">
      <c r="A28" s="13">
        <f t="shared" si="3"/>
        <v>45215</v>
      </c>
      <c r="B28" s="12" t="str">
        <f>VLOOKUP(WEEKDAY(A28,1),גיליון1!$A$3:$B$9,2,0)</f>
        <v>Monday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89"/>
    </row>
    <row r="29" spans="1:12" ht="12.75">
      <c r="A29" s="13">
        <f t="shared" si="3"/>
        <v>45216</v>
      </c>
      <c r="B29" s="12" t="str">
        <f>VLOOKUP(WEEKDAY(A29,1),גיליון1!$A$3:$B$9,2,0)</f>
        <v>Tuesday</v>
      </c>
      <c r="C29" s="51"/>
      <c r="D29" s="52"/>
      <c r="E29" s="53"/>
      <c r="F29" s="54"/>
      <c r="G29" s="72">
        <f>SUM(C29:F29)</f>
        <v>0</v>
      </c>
      <c r="H29" s="55"/>
      <c r="I29" s="4">
        <f t="shared" si="0"/>
        <v>0</v>
      </c>
      <c r="J29" s="56"/>
      <c r="K29" s="6">
        <f t="shared" si="1"/>
        <v>0</v>
      </c>
      <c r="L29" s="89"/>
    </row>
    <row r="30" spans="1:12" ht="12.75">
      <c r="A30" s="13">
        <f t="shared" si="3"/>
        <v>45217</v>
      </c>
      <c r="B30" s="12" t="str">
        <f>VLOOKUP(WEEKDAY(A30,1),גיליון1!$A$3:$B$9,2,0)</f>
        <v>Wednesday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89"/>
    </row>
    <row r="31" spans="1:12" ht="12.75">
      <c r="A31" s="13">
        <f t="shared" si="3"/>
        <v>45218</v>
      </c>
      <c r="B31" s="12" t="str">
        <f>VLOOKUP(WEEKDAY(A31,1),גיליון1!$A$3:$B$9,2,0)</f>
        <v>Thursday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89"/>
    </row>
    <row r="32" spans="1:12" ht="12.75">
      <c r="A32" s="109">
        <f t="shared" si="3"/>
        <v>45219</v>
      </c>
      <c r="B32" s="106" t="str">
        <f>VLOOKUP(WEEKDAY(A32,1),גיליון1!$A$3:$B$9,2,0)</f>
        <v>Friday</v>
      </c>
      <c r="C32" s="51"/>
      <c r="D32" s="52"/>
      <c r="E32" s="53"/>
      <c r="F32" s="54"/>
      <c r="G32" s="107">
        <f t="shared" si="2"/>
        <v>0</v>
      </c>
      <c r="H32" s="55"/>
      <c r="I32" s="108">
        <f t="shared" si="0"/>
        <v>0</v>
      </c>
      <c r="J32" s="56"/>
      <c r="K32" s="110">
        <f t="shared" si="1"/>
        <v>0</v>
      </c>
      <c r="L32" s="118"/>
    </row>
    <row r="33" spans="1:12" ht="12.75">
      <c r="A33" s="109">
        <f t="shared" si="3"/>
        <v>45220</v>
      </c>
      <c r="B33" s="106" t="str">
        <f>VLOOKUP(WEEKDAY(A33,1),גיליון1!$A$3:$B$9,2,0)</f>
        <v>Saturday</v>
      </c>
      <c r="C33" s="51"/>
      <c r="D33" s="52"/>
      <c r="E33" s="53"/>
      <c r="F33" s="54"/>
      <c r="G33" s="107">
        <f t="shared" si="2"/>
        <v>0</v>
      </c>
      <c r="H33" s="55"/>
      <c r="I33" s="108">
        <f t="shared" si="0"/>
        <v>0</v>
      </c>
      <c r="J33" s="56"/>
      <c r="K33" s="110">
        <f t="shared" si="1"/>
        <v>0</v>
      </c>
      <c r="L33" s="118"/>
    </row>
    <row r="34" spans="1:12" ht="12.75">
      <c r="A34" s="13">
        <f t="shared" si="3"/>
        <v>45221</v>
      </c>
      <c r="B34" s="12" t="str">
        <f>VLOOKUP(WEEKDAY(A34,1),גיליון1!$A$3:$B$9,2,0)</f>
        <v>Sunday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89"/>
    </row>
    <row r="35" spans="1:12" ht="12.75">
      <c r="A35" s="13">
        <f t="shared" si="3"/>
        <v>45222</v>
      </c>
      <c r="B35" s="12" t="str">
        <f>VLOOKUP(WEEKDAY(A35,1),גיליון1!$A$3:$B$9,2,0)</f>
        <v>Monday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89"/>
    </row>
    <row r="36" spans="1:12" ht="12.75">
      <c r="A36" s="13">
        <f t="shared" si="3"/>
        <v>45223</v>
      </c>
      <c r="B36" s="12" t="str">
        <f>VLOOKUP(WEEKDAY(A36,1),גיליון1!$A$3:$B$9,2,0)</f>
        <v>Tuesday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89"/>
    </row>
    <row r="37" spans="1:12" ht="12.75">
      <c r="A37" s="13">
        <f t="shared" si="3"/>
        <v>45224</v>
      </c>
      <c r="B37" s="12" t="str">
        <f>VLOOKUP(WEEKDAY(A37,1),גיליון1!$A$3:$B$9,2,0)</f>
        <v>Wednesday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89"/>
    </row>
    <row r="38" spans="1:12" ht="12.75">
      <c r="A38" s="13">
        <f t="shared" si="3"/>
        <v>45225</v>
      </c>
      <c r="B38" s="12" t="str">
        <f>VLOOKUP(WEEKDAY(A38,1),גיליון1!$A$3:$B$9,2,0)</f>
        <v>Thursday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89"/>
    </row>
    <row r="39" spans="1:12" ht="12.75">
      <c r="A39" s="109">
        <f t="shared" si="3"/>
        <v>45226</v>
      </c>
      <c r="B39" s="106" t="str">
        <f>VLOOKUP(WEEKDAY(A39,1),גיליון1!$A$3:$B$9,2,0)</f>
        <v>Friday</v>
      </c>
      <c r="C39" s="51"/>
      <c r="D39" s="52"/>
      <c r="E39" s="53"/>
      <c r="F39" s="54"/>
      <c r="G39" s="107">
        <f t="shared" si="2"/>
        <v>0</v>
      </c>
      <c r="H39" s="55"/>
      <c r="I39" s="108">
        <f t="shared" si="0"/>
        <v>0</v>
      </c>
      <c r="J39" s="56"/>
      <c r="K39" s="110">
        <f t="shared" si="1"/>
        <v>0</v>
      </c>
      <c r="L39" s="118"/>
    </row>
    <row r="40" spans="1:12" ht="12.75">
      <c r="A40" s="109">
        <f t="shared" si="3"/>
        <v>45227</v>
      </c>
      <c r="B40" s="106" t="str">
        <f>VLOOKUP(WEEKDAY(A40,1),גיליון1!$A$3:$B$9,2,0)</f>
        <v>Saturday</v>
      </c>
      <c r="C40" s="51"/>
      <c r="D40" s="52"/>
      <c r="E40" s="53"/>
      <c r="F40" s="54"/>
      <c r="G40" s="107">
        <f t="shared" si="2"/>
        <v>0</v>
      </c>
      <c r="H40" s="55"/>
      <c r="I40" s="108">
        <f t="shared" si="0"/>
        <v>0</v>
      </c>
      <c r="J40" s="56"/>
      <c r="K40" s="110">
        <f t="shared" si="1"/>
        <v>0</v>
      </c>
      <c r="L40" s="118"/>
    </row>
    <row r="41" spans="1:12" ht="12.75">
      <c r="A41" s="13">
        <f t="shared" si="3"/>
        <v>45228</v>
      </c>
      <c r="B41" s="12" t="str">
        <f>VLOOKUP(WEEKDAY(A41,1),גיליון1!$A$3:$B$9,2,0)</f>
        <v>Sunday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89"/>
    </row>
    <row r="42" spans="1:12" ht="12.75">
      <c r="A42" s="13">
        <f t="shared" si="3"/>
        <v>45229</v>
      </c>
      <c r="B42" s="12" t="str">
        <f>VLOOKUP(WEEKDAY(A42,1),גיליון1!$A$3:$B$9,2,0)</f>
        <v>Monday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89"/>
    </row>
    <row r="43" spans="1:12" ht="13.5" thickBot="1">
      <c r="A43" s="13">
        <f>+A42+1</f>
        <v>45230</v>
      </c>
      <c r="B43" s="12" t="str">
        <f>VLOOKUP(WEEKDAY(A43,1),גיליון1!$A$3:$B$9,2,0)</f>
        <v>Tuesday</v>
      </c>
      <c r="C43" s="51"/>
      <c r="D43" s="52"/>
      <c r="E43" s="53"/>
      <c r="F43" s="54"/>
      <c r="G43" s="72">
        <f t="shared" si="2"/>
        <v>0</v>
      </c>
      <c r="H43" s="55"/>
      <c r="I43" s="4">
        <f t="shared" si="0"/>
        <v>0</v>
      </c>
      <c r="J43" s="56"/>
      <c r="K43" s="6">
        <f t="shared" si="1"/>
        <v>0</v>
      </c>
      <c r="L43" s="89"/>
    </row>
    <row r="44" spans="1:12" ht="13.5" thickBot="1">
      <c r="A44" s="189" t="s">
        <v>11</v>
      </c>
      <c r="B44" s="190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87" t="s">
        <v>30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</row>
    <row r="46" spans="1:12" ht="42" customHeight="1">
      <c r="A46" s="186" t="s">
        <v>23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</row>
    <row r="47" spans="1:12" ht="19.5" customHeight="1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1:12" ht="12.75">
      <c r="A48" s="42"/>
      <c r="B48" s="77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88"/>
      <c r="D49" s="188"/>
      <c r="E49" s="46"/>
      <c r="F49" s="46"/>
      <c r="G49" s="46"/>
      <c r="H49" s="26" t="s">
        <v>13</v>
      </c>
      <c r="I49" s="26"/>
      <c r="J49" s="26"/>
      <c r="K49" s="105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87" t="s">
        <v>50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</row>
    <row r="54" spans="1:12" ht="12.75">
      <c r="A54" s="42"/>
      <c r="B54" s="45" t="s">
        <v>12</v>
      </c>
      <c r="C54" s="185"/>
      <c r="D54" s="185"/>
      <c r="E54" s="46"/>
      <c r="F54" s="46"/>
      <c r="G54" s="46"/>
      <c r="H54" s="26" t="s">
        <v>13</v>
      </c>
      <c r="I54" s="26"/>
      <c r="J54" s="26"/>
      <c r="K54" s="103"/>
      <c r="L54" s="46"/>
    </row>
    <row r="55" spans="1:12" ht="12.75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85"/>
      <c r="D56" s="185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3.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B53:L53"/>
    <mergeCell ref="I6:J6"/>
    <mergeCell ref="H8:H12"/>
    <mergeCell ref="A1:L1"/>
    <mergeCell ref="C4:D4"/>
    <mergeCell ref="C6:D6"/>
    <mergeCell ref="L8:L12"/>
    <mergeCell ref="I4:J4"/>
    <mergeCell ref="I8:I12"/>
    <mergeCell ref="J8:J9"/>
    <mergeCell ref="C56:D56"/>
    <mergeCell ref="A46:L46"/>
    <mergeCell ref="J10:J12"/>
    <mergeCell ref="A45:L45"/>
    <mergeCell ref="C49:D49"/>
    <mergeCell ref="C8:G8"/>
    <mergeCell ref="A44:B44"/>
    <mergeCell ref="K8:K12"/>
    <mergeCell ref="C54:D54"/>
    <mergeCell ref="G9:G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31">
      <selection activeCell="H13" sqref="H13"/>
    </sheetView>
  </sheetViews>
  <sheetFormatPr defaultColWidth="9.28125" defaultRowHeight="12.75"/>
  <cols>
    <col min="1" max="1" width="13.00390625" style="14" customWidth="1"/>
    <col min="2" max="2" width="17.28125" style="14" customWidth="1"/>
    <col min="3" max="3" width="9.7109375" style="14" customWidth="1"/>
    <col min="4" max="4" width="11.28125" style="14" customWidth="1"/>
    <col min="5" max="5" width="11.00390625" style="14" customWidth="1"/>
    <col min="6" max="6" width="10.7109375" style="14" customWidth="1"/>
    <col min="7" max="7" width="7.7109375" style="14" customWidth="1"/>
    <col min="8" max="8" width="10.28125" style="14" customWidth="1"/>
    <col min="9" max="9" width="11.00390625" style="14" customWidth="1"/>
    <col min="10" max="10" width="11.57421875" style="14" customWidth="1"/>
    <col min="11" max="11" width="7.28125" style="14" customWidth="1"/>
    <col min="12" max="16384" width="9.28125" style="14" customWidth="1"/>
  </cols>
  <sheetData>
    <row r="1" spans="1:12" ht="18.75" customHeight="1">
      <c r="A1" s="191" t="s">
        <v>17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7.25">
      <c r="A2" s="15"/>
      <c r="B2" s="16" t="s">
        <v>0</v>
      </c>
      <c r="C2" s="17"/>
      <c r="D2" s="101">
        <f>+A13</f>
        <v>45231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77" t="str">
        <f>'total year'!C4:E4</f>
        <v>TAU</v>
      </c>
      <c r="D4" s="177"/>
      <c r="E4" s="23"/>
      <c r="F4" s="16" t="s">
        <v>38</v>
      </c>
      <c r="G4" s="19"/>
      <c r="H4" s="22"/>
      <c r="I4" s="177" t="str">
        <f>IF('total year'!I4:K4=0," ",'total year'!I4:K4)</f>
        <v> </v>
      </c>
      <c r="J4" s="177"/>
      <c r="K4" s="20"/>
      <c r="L4" s="17"/>
      <c r="M4" s="81" t="s">
        <v>31</v>
      </c>
    </row>
    <row r="5" spans="1:15" ht="17.25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2" t="s">
        <v>39</v>
      </c>
      <c r="O5" s="82"/>
    </row>
    <row r="6" spans="1:13" ht="17.25">
      <c r="A6" s="21"/>
      <c r="B6" s="16" t="s">
        <v>1</v>
      </c>
      <c r="C6" s="192" t="str">
        <f>IF('total year'!C6:E6=0," ",'total year'!C6:E6)</f>
        <v> </v>
      </c>
      <c r="D6" s="192"/>
      <c r="E6" s="22"/>
      <c r="F6" s="16" t="s">
        <v>37</v>
      </c>
      <c r="G6" s="19"/>
      <c r="H6" s="26"/>
      <c r="I6" s="177" t="str">
        <f>IF('total year'!I6:K6=0," ",'total year'!I6:K6)</f>
        <v> </v>
      </c>
      <c r="J6" s="177"/>
      <c r="K6" s="20"/>
      <c r="L6" s="22"/>
      <c r="M6" s="82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60" t="s">
        <v>2</v>
      </c>
      <c r="D8" s="161"/>
      <c r="E8" s="162"/>
      <c r="F8" s="163"/>
      <c r="G8" s="163"/>
      <c r="H8" s="173" t="s">
        <v>33</v>
      </c>
      <c r="I8" s="166" t="s">
        <v>35</v>
      </c>
      <c r="J8" s="164" t="s">
        <v>28</v>
      </c>
      <c r="K8" s="178" t="s">
        <v>34</v>
      </c>
      <c r="L8" s="178" t="s">
        <v>18</v>
      </c>
    </row>
    <row r="9" spans="1:12" ht="12.75" customHeight="1">
      <c r="A9" s="31"/>
      <c r="B9" s="32"/>
      <c r="C9" s="73"/>
      <c r="D9" s="71"/>
      <c r="E9" s="71"/>
      <c r="F9" s="71"/>
      <c r="G9" s="169" t="s">
        <v>21</v>
      </c>
      <c r="H9" s="174"/>
      <c r="I9" s="167"/>
      <c r="J9" s="165"/>
      <c r="K9" s="179"/>
      <c r="L9" s="179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70"/>
      <c r="H10" s="174"/>
      <c r="I10" s="167"/>
      <c r="J10" s="181" t="s">
        <v>48</v>
      </c>
      <c r="K10" s="179"/>
      <c r="L10" s="179"/>
      <c r="M10" s="81" t="s">
        <v>31</v>
      </c>
    </row>
    <row r="11" spans="1:13" ht="31.5" customHeight="1">
      <c r="A11" s="33"/>
      <c r="B11" s="38" t="s">
        <v>45</v>
      </c>
      <c r="C11" s="94" t="str">
        <f>IF('total year'!C11=0," ",'total year'!C11)</f>
        <v> </v>
      </c>
      <c r="D11" s="95" t="str">
        <f>IF('total year'!D11=0," ",'total year'!D11)</f>
        <v> </v>
      </c>
      <c r="E11" s="95" t="str">
        <f>IF('total year'!E11=0," ",'total year'!E11)</f>
        <v> </v>
      </c>
      <c r="F11" s="95" t="str">
        <f>IF('total year'!F11=0," ",'total year'!F11)</f>
        <v> </v>
      </c>
      <c r="G11" s="170"/>
      <c r="H11" s="174"/>
      <c r="I11" s="167"/>
      <c r="J11" s="182"/>
      <c r="K11" s="179"/>
      <c r="L11" s="179"/>
      <c r="M11" s="82" t="s">
        <v>41</v>
      </c>
    </row>
    <row r="12" spans="1:13" ht="31.5" customHeight="1" thickBot="1">
      <c r="A12" s="39"/>
      <c r="B12" s="40" t="s">
        <v>49</v>
      </c>
      <c r="C12" s="94" t="str">
        <f>IF('total year'!C12=0," ",'total year'!C12)</f>
        <v> </v>
      </c>
      <c r="D12" s="95" t="str">
        <f>IF('total year'!D12=0," ",'total year'!D12)</f>
        <v> </v>
      </c>
      <c r="E12" s="95" t="str">
        <f>IF('total year'!E12=0," ",'total year'!E12)</f>
        <v> </v>
      </c>
      <c r="F12" s="95" t="str">
        <f>IF('total year'!F12=0," ",'total year'!F12)</f>
        <v> </v>
      </c>
      <c r="G12" s="171"/>
      <c r="H12" s="175"/>
      <c r="I12" s="168"/>
      <c r="J12" s="183"/>
      <c r="K12" s="180"/>
      <c r="L12" s="180"/>
      <c r="M12" s="82" t="s">
        <v>42</v>
      </c>
    </row>
    <row r="13" spans="1:12" ht="12.75">
      <c r="A13" s="13">
        <v>45231</v>
      </c>
      <c r="B13" s="12" t="str">
        <f>VLOOKUP(WEEKDAY(A13,1),גיליון1!$A$3:$B$9,2,0)</f>
        <v>Wednesday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2">+H13+G13</f>
        <v>0</v>
      </c>
      <c r="J13" s="56"/>
      <c r="K13" s="6">
        <f aca="true" t="shared" si="1" ref="K13:K42">+J13+I13</f>
        <v>0</v>
      </c>
      <c r="L13" s="89"/>
    </row>
    <row r="14" spans="1:14" ht="12.75">
      <c r="A14" s="13">
        <f>+A13+1</f>
        <v>45232</v>
      </c>
      <c r="B14" s="12" t="str">
        <f>VLOOKUP(WEEKDAY(A14,1),גיליון1!$A$3:$B$9,2,0)</f>
        <v>Thursday</v>
      </c>
      <c r="C14" s="51"/>
      <c r="D14" s="52"/>
      <c r="E14" s="53"/>
      <c r="F14" s="54"/>
      <c r="G14" s="72">
        <f aca="true" t="shared" si="2" ref="G14:G42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89"/>
      <c r="N14" s="78"/>
    </row>
    <row r="15" spans="1:14" ht="12.75">
      <c r="A15" s="109">
        <f aca="true" t="shared" si="3" ref="A15:A42">+A14+1</f>
        <v>45233</v>
      </c>
      <c r="B15" s="106" t="str">
        <f>VLOOKUP(WEEKDAY(A15,1),גיליון1!$A$3:$B$9,2,0)</f>
        <v>Friday</v>
      </c>
      <c r="C15" s="51"/>
      <c r="D15" s="52"/>
      <c r="E15" s="53"/>
      <c r="F15" s="54"/>
      <c r="G15" s="107">
        <f t="shared" si="2"/>
        <v>0</v>
      </c>
      <c r="H15" s="55"/>
      <c r="I15" s="108">
        <f t="shared" si="0"/>
        <v>0</v>
      </c>
      <c r="J15" s="56"/>
      <c r="K15" s="110">
        <f t="shared" si="1"/>
        <v>0</v>
      </c>
      <c r="L15" s="118"/>
      <c r="N15" s="78"/>
    </row>
    <row r="16" spans="1:14" ht="12.75">
      <c r="A16" s="109">
        <f t="shared" si="3"/>
        <v>45234</v>
      </c>
      <c r="B16" s="106" t="str">
        <f>VLOOKUP(WEEKDAY(A16,1),גיליון1!$A$3:$B$9,2,0)</f>
        <v>Saturday</v>
      </c>
      <c r="C16" s="51"/>
      <c r="D16" s="52"/>
      <c r="E16" s="53"/>
      <c r="F16" s="54"/>
      <c r="G16" s="107">
        <f t="shared" si="2"/>
        <v>0</v>
      </c>
      <c r="H16" s="55"/>
      <c r="I16" s="108">
        <f t="shared" si="0"/>
        <v>0</v>
      </c>
      <c r="J16" s="56"/>
      <c r="K16" s="110">
        <f t="shared" si="1"/>
        <v>0</v>
      </c>
      <c r="L16" s="118"/>
      <c r="N16" s="78"/>
    </row>
    <row r="17" spans="1:14" ht="12.75">
      <c r="A17" s="13">
        <f t="shared" si="3"/>
        <v>45235</v>
      </c>
      <c r="B17" s="12" t="str">
        <f>VLOOKUP(WEEKDAY(A17,1),גיליון1!$A$3:$B$9,2,0)</f>
        <v>Sunday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89"/>
      <c r="N17" s="78"/>
    </row>
    <row r="18" spans="1:14" ht="12.75">
      <c r="A18" s="13">
        <f t="shared" si="3"/>
        <v>45236</v>
      </c>
      <c r="B18" s="12" t="str">
        <f>VLOOKUP(WEEKDAY(A18,1),גיליון1!$A$3:$B$9,2,0)</f>
        <v>Monday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89"/>
      <c r="N18" s="78"/>
    </row>
    <row r="19" spans="1:14" ht="12.75">
      <c r="A19" s="13">
        <f t="shared" si="3"/>
        <v>45237</v>
      </c>
      <c r="B19" s="12" t="str">
        <f>VLOOKUP(WEEKDAY(A19,1),גיליון1!$A$3:$B$9,2,0)</f>
        <v>Tuesday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89"/>
      <c r="N19" s="78"/>
    </row>
    <row r="20" spans="1:14" ht="12.75">
      <c r="A20" s="13">
        <f t="shared" si="3"/>
        <v>45238</v>
      </c>
      <c r="B20" s="12" t="str">
        <f>VLOOKUP(WEEKDAY(A20,1),גיליון1!$A$3:$B$9,2,0)</f>
        <v>Wednesday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89"/>
      <c r="N20" s="78"/>
    </row>
    <row r="21" spans="1:14" ht="12.75">
      <c r="A21" s="13">
        <f t="shared" si="3"/>
        <v>45239</v>
      </c>
      <c r="B21" s="12" t="str">
        <f>VLOOKUP(WEEKDAY(A21,1),גיליון1!$A$3:$B$9,2,0)</f>
        <v>Thursday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89"/>
      <c r="N21" s="78"/>
    </row>
    <row r="22" spans="1:14" ht="12.75">
      <c r="A22" s="109">
        <f t="shared" si="3"/>
        <v>45240</v>
      </c>
      <c r="B22" s="106" t="str">
        <f>VLOOKUP(WEEKDAY(A22,1),גיליון1!$A$3:$B$9,2,0)</f>
        <v>Friday</v>
      </c>
      <c r="C22" s="51"/>
      <c r="D22" s="52"/>
      <c r="E22" s="53"/>
      <c r="F22" s="54"/>
      <c r="G22" s="107">
        <f t="shared" si="2"/>
        <v>0</v>
      </c>
      <c r="H22" s="55"/>
      <c r="I22" s="108">
        <f t="shared" si="0"/>
        <v>0</v>
      </c>
      <c r="J22" s="56"/>
      <c r="K22" s="110">
        <f t="shared" si="1"/>
        <v>0</v>
      </c>
      <c r="L22" s="118"/>
      <c r="N22" s="78"/>
    </row>
    <row r="23" spans="1:14" ht="12.75">
      <c r="A23" s="109">
        <f t="shared" si="3"/>
        <v>45241</v>
      </c>
      <c r="B23" s="106" t="str">
        <f>VLOOKUP(WEEKDAY(A23,1),גיליון1!$A$3:$B$9,2,0)</f>
        <v>Saturday</v>
      </c>
      <c r="C23" s="51"/>
      <c r="D23" s="52"/>
      <c r="E23" s="53"/>
      <c r="F23" s="54"/>
      <c r="G23" s="107">
        <f t="shared" si="2"/>
        <v>0</v>
      </c>
      <c r="H23" s="55"/>
      <c r="I23" s="108">
        <f t="shared" si="0"/>
        <v>0</v>
      </c>
      <c r="J23" s="56"/>
      <c r="K23" s="110">
        <f t="shared" si="1"/>
        <v>0</v>
      </c>
      <c r="L23" s="118"/>
      <c r="N23" s="78"/>
    </row>
    <row r="24" spans="1:14" ht="12.75">
      <c r="A24" s="13">
        <f t="shared" si="3"/>
        <v>45242</v>
      </c>
      <c r="B24" s="12" t="str">
        <f>VLOOKUP(WEEKDAY(A24,1),גיליון1!$A$3:$B$9,2,0)</f>
        <v>Sunday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89"/>
      <c r="N24" s="78"/>
    </row>
    <row r="25" spans="1:14" ht="12.75">
      <c r="A25" s="13">
        <f t="shared" si="3"/>
        <v>45243</v>
      </c>
      <c r="B25" s="12" t="str">
        <f>VLOOKUP(WEEKDAY(A25,1),גיליון1!$A$3:$B$9,2,0)</f>
        <v>Monday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89"/>
      <c r="N25" s="78"/>
    </row>
    <row r="26" spans="1:14" ht="12.75">
      <c r="A26" s="13">
        <f t="shared" si="3"/>
        <v>45244</v>
      </c>
      <c r="B26" s="12" t="str">
        <f>VLOOKUP(WEEKDAY(A26,1),גיליון1!$A$3:$B$9,2,0)</f>
        <v>Tuesday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89"/>
      <c r="N26" s="78"/>
    </row>
    <row r="27" spans="1:14" ht="12.75">
      <c r="A27" s="13">
        <f t="shared" si="3"/>
        <v>45245</v>
      </c>
      <c r="B27" s="12" t="str">
        <f>VLOOKUP(WEEKDAY(A27,1),גיליון1!$A$3:$B$9,2,0)</f>
        <v>Wednesday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89"/>
      <c r="N27" s="78"/>
    </row>
    <row r="28" spans="1:14" ht="12.75">
      <c r="A28" s="13">
        <f t="shared" si="3"/>
        <v>45246</v>
      </c>
      <c r="B28" s="12" t="str">
        <f>VLOOKUP(WEEKDAY(A28,1),גיליון1!$A$3:$B$9,2,0)</f>
        <v>Thursday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89"/>
      <c r="N28" s="78"/>
    </row>
    <row r="29" spans="1:14" ht="12.75">
      <c r="A29" s="109">
        <f t="shared" si="3"/>
        <v>45247</v>
      </c>
      <c r="B29" s="106" t="str">
        <f>VLOOKUP(WEEKDAY(A29,1),גיליון1!$A$3:$B$9,2,0)</f>
        <v>Friday</v>
      </c>
      <c r="C29" s="51"/>
      <c r="D29" s="52"/>
      <c r="E29" s="53"/>
      <c r="F29" s="54"/>
      <c r="G29" s="107">
        <f t="shared" si="2"/>
        <v>0</v>
      </c>
      <c r="H29" s="55"/>
      <c r="I29" s="108">
        <f t="shared" si="0"/>
        <v>0</v>
      </c>
      <c r="J29" s="56"/>
      <c r="K29" s="110">
        <f t="shared" si="1"/>
        <v>0</v>
      </c>
      <c r="L29" s="118"/>
      <c r="N29" s="78"/>
    </row>
    <row r="30" spans="1:14" ht="12.75">
      <c r="A30" s="109">
        <f t="shared" si="3"/>
        <v>45248</v>
      </c>
      <c r="B30" s="106" t="str">
        <f>VLOOKUP(WEEKDAY(A30,1),גיליון1!$A$3:$B$9,2,0)</f>
        <v>Saturday</v>
      </c>
      <c r="C30" s="51"/>
      <c r="D30" s="52"/>
      <c r="E30" s="53"/>
      <c r="F30" s="54"/>
      <c r="G30" s="107">
        <f t="shared" si="2"/>
        <v>0</v>
      </c>
      <c r="H30" s="55"/>
      <c r="I30" s="108">
        <f t="shared" si="0"/>
        <v>0</v>
      </c>
      <c r="J30" s="56"/>
      <c r="K30" s="110">
        <f t="shared" si="1"/>
        <v>0</v>
      </c>
      <c r="L30" s="118"/>
      <c r="N30" s="78"/>
    </row>
    <row r="31" spans="1:14" ht="12.75">
      <c r="A31" s="13">
        <f t="shared" si="3"/>
        <v>45249</v>
      </c>
      <c r="B31" s="12" t="str">
        <f>VLOOKUP(WEEKDAY(A31,1),גיליון1!$A$3:$B$9,2,0)</f>
        <v>Sunday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89"/>
      <c r="N31" s="78"/>
    </row>
    <row r="32" spans="1:14" ht="12.75">
      <c r="A32" s="13">
        <f t="shared" si="3"/>
        <v>45250</v>
      </c>
      <c r="B32" s="12" t="str">
        <f>VLOOKUP(WEEKDAY(A32,1),גיליון1!$A$3:$B$9,2,0)</f>
        <v>Monday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89"/>
      <c r="N32" s="78"/>
    </row>
    <row r="33" spans="1:14" ht="12.75">
      <c r="A33" s="13">
        <f t="shared" si="3"/>
        <v>45251</v>
      </c>
      <c r="B33" s="12" t="str">
        <f>VLOOKUP(WEEKDAY(A33,1),גיליון1!$A$3:$B$9,2,0)</f>
        <v>Tuesday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89"/>
      <c r="N33" s="78"/>
    </row>
    <row r="34" spans="1:14" ht="12.75">
      <c r="A34" s="13">
        <f t="shared" si="3"/>
        <v>45252</v>
      </c>
      <c r="B34" s="12" t="str">
        <f>VLOOKUP(WEEKDAY(A34,1),גיליון1!$A$3:$B$9,2,0)</f>
        <v>Wednesday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89"/>
      <c r="N34" s="78"/>
    </row>
    <row r="35" spans="1:14" ht="12.75">
      <c r="A35" s="13">
        <f>+A34+1</f>
        <v>45253</v>
      </c>
      <c r="B35" s="12" t="str">
        <f>VLOOKUP(WEEKDAY(A35,1),גיליון1!$A$3:$B$9,2,0)</f>
        <v>Thursday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89"/>
      <c r="N35" s="78"/>
    </row>
    <row r="36" spans="1:14" ht="12.75">
      <c r="A36" s="109">
        <f t="shared" si="3"/>
        <v>45254</v>
      </c>
      <c r="B36" s="106" t="str">
        <f>VLOOKUP(WEEKDAY(A36,1),גיליון1!$A$3:$B$9,2,0)</f>
        <v>Friday</v>
      </c>
      <c r="C36" s="51"/>
      <c r="D36" s="52"/>
      <c r="E36" s="53"/>
      <c r="F36" s="54"/>
      <c r="G36" s="107">
        <f t="shared" si="2"/>
        <v>0</v>
      </c>
      <c r="H36" s="55"/>
      <c r="I36" s="108">
        <f t="shared" si="0"/>
        <v>0</v>
      </c>
      <c r="J36" s="56"/>
      <c r="K36" s="110">
        <f t="shared" si="1"/>
        <v>0</v>
      </c>
      <c r="L36" s="118"/>
      <c r="N36" s="78"/>
    </row>
    <row r="37" spans="1:14" ht="12.75">
      <c r="A37" s="109">
        <f t="shared" si="3"/>
        <v>45255</v>
      </c>
      <c r="B37" s="106" t="str">
        <f>VLOOKUP(WEEKDAY(A37,1),גיליון1!$A$3:$B$9,2,0)</f>
        <v>Saturday</v>
      </c>
      <c r="C37" s="51"/>
      <c r="D37" s="52"/>
      <c r="E37" s="53"/>
      <c r="F37" s="54"/>
      <c r="G37" s="107">
        <f t="shared" si="2"/>
        <v>0</v>
      </c>
      <c r="H37" s="55"/>
      <c r="I37" s="108">
        <f t="shared" si="0"/>
        <v>0</v>
      </c>
      <c r="J37" s="56"/>
      <c r="K37" s="110">
        <f t="shared" si="1"/>
        <v>0</v>
      </c>
      <c r="L37" s="118"/>
      <c r="N37" s="78"/>
    </row>
    <row r="38" spans="1:14" ht="12.75">
      <c r="A38" s="13">
        <f t="shared" si="3"/>
        <v>45256</v>
      </c>
      <c r="B38" s="12" t="str">
        <f>VLOOKUP(WEEKDAY(A38,1),גיליון1!$A$3:$B$9,2,0)</f>
        <v>Sunday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89"/>
      <c r="N38" s="78"/>
    </row>
    <row r="39" spans="1:14" ht="12.75">
      <c r="A39" s="13">
        <f t="shared" si="3"/>
        <v>45257</v>
      </c>
      <c r="B39" s="12" t="str">
        <f>VLOOKUP(WEEKDAY(A39,1),גיליון1!$A$3:$B$9,2,0)</f>
        <v>Monday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89"/>
      <c r="N39" s="78"/>
    </row>
    <row r="40" spans="1:14" ht="12.75">
      <c r="A40" s="13">
        <f t="shared" si="3"/>
        <v>45258</v>
      </c>
      <c r="B40" s="12" t="str">
        <f>VLOOKUP(WEEKDAY(A40,1),גיליון1!$A$3:$B$9,2,0)</f>
        <v>Tuesday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89"/>
      <c r="N40" s="78"/>
    </row>
    <row r="41" spans="1:14" ht="12.75">
      <c r="A41" s="13">
        <f t="shared" si="3"/>
        <v>45259</v>
      </c>
      <c r="B41" s="12" t="str">
        <f>VLOOKUP(WEEKDAY(A41,1),גיליון1!$A$3:$B$9,2,0)</f>
        <v>Wednesday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89"/>
      <c r="N41" s="78"/>
    </row>
    <row r="42" spans="1:14" ht="12.75">
      <c r="A42" s="13">
        <f t="shared" si="3"/>
        <v>45260</v>
      </c>
      <c r="B42" s="12" t="str">
        <f>VLOOKUP(WEEKDAY(A42,1),גיליון1!$A$3:$B$9,2,0)</f>
        <v>Thursday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89"/>
      <c r="N42" s="78"/>
    </row>
    <row r="43" spans="1:14" ht="13.5" thickBot="1">
      <c r="A43" s="13"/>
      <c r="B43" s="12"/>
      <c r="C43" s="112"/>
      <c r="D43" s="113"/>
      <c r="E43" s="114"/>
      <c r="F43" s="115"/>
      <c r="G43" s="72"/>
      <c r="H43" s="116"/>
      <c r="I43" s="4"/>
      <c r="J43" s="117"/>
      <c r="K43" s="6"/>
      <c r="L43" s="144"/>
      <c r="N43" s="78"/>
    </row>
    <row r="44" spans="1:12" ht="13.5" thickBot="1">
      <c r="A44" s="189" t="s">
        <v>11</v>
      </c>
      <c r="B44" s="190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87" t="s">
        <v>30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</row>
    <row r="46" spans="1:12" ht="42" customHeight="1">
      <c r="A46" s="186" t="s">
        <v>23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</row>
    <row r="47" spans="1:12" ht="19.5" customHeight="1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1:12" ht="12.75">
      <c r="A48" s="42"/>
      <c r="B48" s="77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88"/>
      <c r="D49" s="188"/>
      <c r="E49" s="46"/>
      <c r="F49" s="46"/>
      <c r="G49" s="46"/>
      <c r="H49" s="26" t="s">
        <v>13</v>
      </c>
      <c r="I49" s="26"/>
      <c r="J49" s="26"/>
      <c r="K49" s="105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87" t="s">
        <v>50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</row>
    <row r="54" spans="1:12" ht="12.75">
      <c r="A54" s="42"/>
      <c r="B54" s="45" t="s">
        <v>12</v>
      </c>
      <c r="C54" s="185"/>
      <c r="D54" s="185"/>
      <c r="E54" s="46"/>
      <c r="F54" s="46"/>
      <c r="G54" s="46"/>
      <c r="H54" s="26" t="s">
        <v>13</v>
      </c>
      <c r="I54" s="26"/>
      <c r="J54" s="26"/>
      <c r="K54" s="102"/>
      <c r="L54" s="46"/>
    </row>
    <row r="55" spans="1:12" ht="12.75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85"/>
      <c r="D56" s="185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3.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9">
      <selection activeCell="C13" sqref="C13"/>
    </sheetView>
  </sheetViews>
  <sheetFormatPr defaultColWidth="9.28125" defaultRowHeight="12.75"/>
  <cols>
    <col min="1" max="1" width="13.00390625" style="14" customWidth="1"/>
    <col min="2" max="2" width="17.28125" style="14" customWidth="1"/>
    <col min="3" max="3" width="9.7109375" style="14" customWidth="1"/>
    <col min="4" max="4" width="11.28125" style="14" customWidth="1"/>
    <col min="5" max="5" width="11.00390625" style="14" customWidth="1"/>
    <col min="6" max="6" width="10.7109375" style="14" customWidth="1"/>
    <col min="7" max="7" width="7.7109375" style="14" customWidth="1"/>
    <col min="8" max="8" width="10.28125" style="14" customWidth="1"/>
    <col min="9" max="9" width="11.421875" style="14" customWidth="1"/>
    <col min="10" max="10" width="11.57421875" style="14" customWidth="1"/>
    <col min="11" max="11" width="7.28125" style="14" customWidth="1"/>
    <col min="12" max="16384" width="9.28125" style="14" customWidth="1"/>
  </cols>
  <sheetData>
    <row r="1" spans="1:12" ht="18.75" customHeight="1">
      <c r="A1" s="191" t="s">
        <v>17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7.25">
      <c r="A2" s="15"/>
      <c r="B2" s="16" t="s">
        <v>0</v>
      </c>
      <c r="C2" s="17"/>
      <c r="D2" s="101">
        <f>+A13</f>
        <v>45261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77" t="str">
        <f>'total year'!C4:E4</f>
        <v>TAU</v>
      </c>
      <c r="D4" s="177"/>
      <c r="E4" s="23"/>
      <c r="F4" s="16" t="s">
        <v>38</v>
      </c>
      <c r="G4" s="19"/>
      <c r="H4" s="22"/>
      <c r="I4" s="177" t="str">
        <f>IF('total year'!I4:K4=0," ",'total year'!I4:K4)</f>
        <v> </v>
      </c>
      <c r="J4" s="177"/>
      <c r="K4" s="20"/>
      <c r="L4" s="17"/>
      <c r="M4" s="81" t="s">
        <v>31</v>
      </c>
    </row>
    <row r="5" spans="1:15" ht="17.25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2" t="s">
        <v>39</v>
      </c>
      <c r="O5" s="82"/>
    </row>
    <row r="6" spans="1:13" ht="17.25">
      <c r="A6" s="21"/>
      <c r="B6" s="16" t="s">
        <v>1</v>
      </c>
      <c r="C6" s="192" t="str">
        <f>IF('total year'!C6:E6=0," ",'total year'!C6:E6)</f>
        <v> </v>
      </c>
      <c r="D6" s="192"/>
      <c r="E6" s="22"/>
      <c r="F6" s="16" t="s">
        <v>37</v>
      </c>
      <c r="G6" s="19"/>
      <c r="H6" s="26"/>
      <c r="I6" s="177" t="str">
        <f>IF('total year'!I6:K6=0," ",'total year'!I6:K6)</f>
        <v> </v>
      </c>
      <c r="J6" s="177"/>
      <c r="K6" s="20"/>
      <c r="L6" s="22"/>
      <c r="M6" s="82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60" t="s">
        <v>2</v>
      </c>
      <c r="D8" s="161"/>
      <c r="E8" s="162"/>
      <c r="F8" s="163"/>
      <c r="G8" s="163"/>
      <c r="H8" s="173" t="s">
        <v>33</v>
      </c>
      <c r="I8" s="166" t="s">
        <v>35</v>
      </c>
      <c r="J8" s="164" t="s">
        <v>28</v>
      </c>
      <c r="K8" s="178" t="s">
        <v>34</v>
      </c>
      <c r="L8" s="178" t="s">
        <v>18</v>
      </c>
    </row>
    <row r="9" spans="1:12" ht="12.75" customHeight="1">
      <c r="A9" s="31"/>
      <c r="B9" s="32"/>
      <c r="C9" s="73"/>
      <c r="D9" s="71"/>
      <c r="E9" s="71"/>
      <c r="F9" s="71"/>
      <c r="G9" s="169" t="s">
        <v>21</v>
      </c>
      <c r="H9" s="174"/>
      <c r="I9" s="167"/>
      <c r="J9" s="165"/>
      <c r="K9" s="179"/>
      <c r="L9" s="179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70"/>
      <c r="H10" s="174"/>
      <c r="I10" s="167"/>
      <c r="J10" s="181" t="s">
        <v>48</v>
      </c>
      <c r="K10" s="179"/>
      <c r="L10" s="179"/>
      <c r="M10" s="81" t="s">
        <v>31</v>
      </c>
    </row>
    <row r="11" spans="1:13" ht="31.5" customHeight="1">
      <c r="A11" s="33"/>
      <c r="B11" s="38" t="s">
        <v>45</v>
      </c>
      <c r="C11" s="94" t="str">
        <f>IF('total year'!C11=0," ",'total year'!C11)</f>
        <v> </v>
      </c>
      <c r="D11" s="95" t="str">
        <f>IF('total year'!D11=0," ",'total year'!D11)</f>
        <v> </v>
      </c>
      <c r="E11" s="95" t="str">
        <f>IF('total year'!E11=0," ",'total year'!E11)</f>
        <v> </v>
      </c>
      <c r="F11" s="95" t="str">
        <f>IF('total year'!F11=0," ",'total year'!F11)</f>
        <v> </v>
      </c>
      <c r="G11" s="170"/>
      <c r="H11" s="174"/>
      <c r="I11" s="167"/>
      <c r="J11" s="182"/>
      <c r="K11" s="179"/>
      <c r="L11" s="179"/>
      <c r="M11" s="82" t="s">
        <v>41</v>
      </c>
    </row>
    <row r="12" spans="1:13" ht="31.5" customHeight="1" thickBot="1">
      <c r="A12" s="39"/>
      <c r="B12" s="40" t="s">
        <v>49</v>
      </c>
      <c r="C12" s="94" t="str">
        <f>IF('total year'!C12=0," ",'total year'!C12)</f>
        <v> </v>
      </c>
      <c r="D12" s="95" t="str">
        <f>IF('total year'!D12=0," ",'total year'!D12)</f>
        <v> </v>
      </c>
      <c r="E12" s="95" t="str">
        <f>IF('total year'!E12=0," ",'total year'!E12)</f>
        <v> </v>
      </c>
      <c r="F12" s="95" t="str">
        <f>IF('total year'!F12=0," ",'total year'!F12)</f>
        <v> </v>
      </c>
      <c r="G12" s="171"/>
      <c r="H12" s="175"/>
      <c r="I12" s="168"/>
      <c r="J12" s="183"/>
      <c r="K12" s="180"/>
      <c r="L12" s="180"/>
      <c r="M12" s="82" t="s">
        <v>42</v>
      </c>
    </row>
    <row r="13" spans="1:14" ht="12.75">
      <c r="A13" s="109">
        <v>45261</v>
      </c>
      <c r="B13" s="106" t="str">
        <f>VLOOKUP(WEEKDAY(A13,1),גיליון1!$A$3:$B$9,2,0)</f>
        <v>Friday</v>
      </c>
      <c r="C13" s="51"/>
      <c r="D13" s="52"/>
      <c r="E13" s="53"/>
      <c r="F13" s="54"/>
      <c r="G13" s="107">
        <f>SUM(C13:F13)</f>
        <v>0</v>
      </c>
      <c r="H13" s="55"/>
      <c r="I13" s="108">
        <f aca="true" t="shared" si="0" ref="I13:I42">+H13+G13</f>
        <v>0</v>
      </c>
      <c r="J13" s="56"/>
      <c r="K13" s="110">
        <f aca="true" t="shared" si="1" ref="K13:K42">+J13+I13</f>
        <v>0</v>
      </c>
      <c r="L13" s="118"/>
      <c r="N13" s="78"/>
    </row>
    <row r="14" spans="1:14" ht="12.75">
      <c r="A14" s="109">
        <f>+A13+1</f>
        <v>45262</v>
      </c>
      <c r="B14" s="106" t="str">
        <f>VLOOKUP(WEEKDAY(A14,1),גיליון1!$A$3:$B$9,2,0)</f>
        <v>Saturday</v>
      </c>
      <c r="C14" s="51"/>
      <c r="D14" s="52"/>
      <c r="E14" s="53"/>
      <c r="F14" s="54"/>
      <c r="G14" s="107">
        <f aca="true" t="shared" si="2" ref="G14:G42">SUM(C14:F14)</f>
        <v>0</v>
      </c>
      <c r="H14" s="55"/>
      <c r="I14" s="108">
        <f t="shared" si="0"/>
        <v>0</v>
      </c>
      <c r="J14" s="56"/>
      <c r="K14" s="110">
        <f t="shared" si="1"/>
        <v>0</v>
      </c>
      <c r="L14" s="118"/>
      <c r="N14" s="78"/>
    </row>
    <row r="15" spans="1:14" ht="12.75">
      <c r="A15" s="13">
        <f aca="true" t="shared" si="3" ref="A15:A43">+A14+1</f>
        <v>45263</v>
      </c>
      <c r="B15" s="12" t="str">
        <f>VLOOKUP(WEEKDAY(A15,1),גיליון1!$A$3:$B$9,2,0)</f>
        <v>Sunday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89"/>
      <c r="N15" s="78"/>
    </row>
    <row r="16" spans="1:14" ht="12.75">
      <c r="A16" s="13">
        <f t="shared" si="3"/>
        <v>45264</v>
      </c>
      <c r="B16" s="12" t="str">
        <f>VLOOKUP(WEEKDAY(A16,1),גיליון1!$A$3:$B$9,2,0)</f>
        <v>Monday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89"/>
      <c r="N16" s="78"/>
    </row>
    <row r="17" spans="1:14" ht="12.75">
      <c r="A17" s="13">
        <f t="shared" si="3"/>
        <v>45265</v>
      </c>
      <c r="B17" s="12" t="str">
        <f>VLOOKUP(WEEKDAY(A17,1),גיליון1!$A$3:$B$9,2,0)</f>
        <v>Tuesday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89"/>
      <c r="N17" s="78"/>
    </row>
    <row r="18" spans="1:14" ht="12.75">
      <c r="A18" s="13">
        <f t="shared" si="3"/>
        <v>45266</v>
      </c>
      <c r="B18" s="12" t="str">
        <f>VLOOKUP(WEEKDAY(A18,1),גיליון1!$A$3:$B$9,2,0)</f>
        <v>Wednesday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89"/>
      <c r="N18" s="78"/>
    </row>
    <row r="19" spans="1:14" ht="12.75">
      <c r="A19" s="13">
        <f t="shared" si="3"/>
        <v>45267</v>
      </c>
      <c r="B19" s="12" t="str">
        <f>VLOOKUP(WEEKDAY(A19,1),גיליון1!$A$3:$B$9,2,0)</f>
        <v>Thursday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89" t="s">
        <v>52</v>
      </c>
      <c r="N19" s="78"/>
    </row>
    <row r="20" spans="1:14" ht="12.75">
      <c r="A20" s="109">
        <f t="shared" si="3"/>
        <v>45268</v>
      </c>
      <c r="B20" s="106" t="str">
        <f>VLOOKUP(WEEKDAY(A20,1),גיליון1!$A$3:$B$9,2,0)</f>
        <v>Friday</v>
      </c>
      <c r="C20" s="51"/>
      <c r="D20" s="52"/>
      <c r="E20" s="53"/>
      <c r="F20" s="54"/>
      <c r="G20" s="107">
        <f t="shared" si="2"/>
        <v>0</v>
      </c>
      <c r="H20" s="55"/>
      <c r="I20" s="108">
        <f t="shared" si="0"/>
        <v>0</v>
      </c>
      <c r="J20" s="56"/>
      <c r="K20" s="110">
        <f t="shared" si="1"/>
        <v>0</v>
      </c>
      <c r="L20" s="118"/>
      <c r="N20" s="78"/>
    </row>
    <row r="21" spans="1:14" ht="12.75">
      <c r="A21" s="109">
        <f t="shared" si="3"/>
        <v>45269</v>
      </c>
      <c r="B21" s="106" t="str">
        <f>VLOOKUP(WEEKDAY(A21,1),גיליון1!$A$3:$B$9,2,0)</f>
        <v>Saturday</v>
      </c>
      <c r="C21" s="51"/>
      <c r="D21" s="52"/>
      <c r="E21" s="53"/>
      <c r="F21" s="54"/>
      <c r="G21" s="107">
        <f t="shared" si="2"/>
        <v>0</v>
      </c>
      <c r="H21" s="55"/>
      <c r="I21" s="108">
        <f t="shared" si="0"/>
        <v>0</v>
      </c>
      <c r="J21" s="56"/>
      <c r="K21" s="110">
        <f t="shared" si="1"/>
        <v>0</v>
      </c>
      <c r="L21" s="118"/>
      <c r="N21" s="78"/>
    </row>
    <row r="22" spans="1:14" ht="12.75">
      <c r="A22" s="13">
        <f t="shared" si="3"/>
        <v>45270</v>
      </c>
      <c r="B22" s="12" t="str">
        <f>VLOOKUP(WEEKDAY(A22,1),גיליון1!$A$3:$B$9,2,0)</f>
        <v>Sunday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89" t="s">
        <v>52</v>
      </c>
      <c r="N22" s="78"/>
    </row>
    <row r="23" spans="1:14" ht="12.75">
      <c r="A23" s="13">
        <f t="shared" si="3"/>
        <v>45271</v>
      </c>
      <c r="B23" s="12" t="str">
        <f>VLOOKUP(WEEKDAY(A23,1),גיליון1!$A$3:$B$9,2,0)</f>
        <v>Monday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89" t="s">
        <v>52</v>
      </c>
      <c r="N23" s="78"/>
    </row>
    <row r="24" spans="1:14" ht="12.75">
      <c r="A24" s="13">
        <f t="shared" si="3"/>
        <v>45272</v>
      </c>
      <c r="B24" s="12" t="str">
        <f>VLOOKUP(WEEKDAY(A24,1),גיליון1!$A$3:$B$9,2,0)</f>
        <v>Tuesday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89" t="s">
        <v>52</v>
      </c>
      <c r="N24" s="78"/>
    </row>
    <row r="25" spans="1:14" ht="12.75">
      <c r="A25" s="13">
        <f t="shared" si="3"/>
        <v>45273</v>
      </c>
      <c r="B25" s="12" t="str">
        <f>VLOOKUP(WEEKDAY(A25,1),גיליון1!$A$3:$B$9,2,0)</f>
        <v>Wednesday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89" t="s">
        <v>52</v>
      </c>
      <c r="N25" s="78"/>
    </row>
    <row r="26" spans="1:14" ht="12.75">
      <c r="A26" s="13">
        <f t="shared" si="3"/>
        <v>45274</v>
      </c>
      <c r="B26" s="12" t="str">
        <f>VLOOKUP(WEEKDAY(A26,1),גיליון1!$A$3:$B$9,2,0)</f>
        <v>Thursday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89" t="s">
        <v>52</v>
      </c>
      <c r="N26" s="78"/>
    </row>
    <row r="27" spans="1:14" ht="12.75">
      <c r="A27" s="109">
        <f t="shared" si="3"/>
        <v>45275</v>
      </c>
      <c r="B27" s="106" t="str">
        <f>VLOOKUP(WEEKDAY(A27,1),גיליון1!$A$3:$B$9,2,0)</f>
        <v>Friday</v>
      </c>
      <c r="C27" s="51"/>
      <c r="D27" s="52"/>
      <c r="E27" s="53"/>
      <c r="F27" s="54"/>
      <c r="G27" s="107">
        <f t="shared" si="2"/>
        <v>0</v>
      </c>
      <c r="H27" s="55"/>
      <c r="I27" s="108">
        <f t="shared" si="0"/>
        <v>0</v>
      </c>
      <c r="J27" s="56"/>
      <c r="K27" s="110">
        <f t="shared" si="1"/>
        <v>0</v>
      </c>
      <c r="L27" s="118"/>
      <c r="N27" s="78"/>
    </row>
    <row r="28" spans="1:14" ht="12.75">
      <c r="A28" s="109">
        <f t="shared" si="3"/>
        <v>45276</v>
      </c>
      <c r="B28" s="106" t="str">
        <f>VLOOKUP(WEEKDAY(A28,1),גיליון1!$A$3:$B$9,2,0)</f>
        <v>Saturday</v>
      </c>
      <c r="C28" s="51"/>
      <c r="D28" s="52"/>
      <c r="E28" s="53"/>
      <c r="F28" s="54"/>
      <c r="G28" s="107">
        <f t="shared" si="2"/>
        <v>0</v>
      </c>
      <c r="H28" s="55"/>
      <c r="I28" s="108">
        <f t="shared" si="0"/>
        <v>0</v>
      </c>
      <c r="J28" s="56"/>
      <c r="K28" s="110">
        <f t="shared" si="1"/>
        <v>0</v>
      </c>
      <c r="L28" s="118"/>
      <c r="N28" s="78"/>
    </row>
    <row r="29" spans="1:14" ht="12.75">
      <c r="A29" s="13">
        <f t="shared" si="3"/>
        <v>45277</v>
      </c>
      <c r="B29" s="12" t="str">
        <f>VLOOKUP(WEEKDAY(A29,1),גיליון1!$A$3:$B$9,2,0)</f>
        <v>Sunday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89"/>
      <c r="N29" s="78"/>
    </row>
    <row r="30" spans="1:14" ht="12.75">
      <c r="A30" s="13">
        <f t="shared" si="3"/>
        <v>45278</v>
      </c>
      <c r="B30" s="12" t="str">
        <f>VLOOKUP(WEEKDAY(A30,1),גיליון1!$A$3:$B$9,2,0)</f>
        <v>Monday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89"/>
      <c r="N30" s="78"/>
    </row>
    <row r="31" spans="1:14" ht="12.75">
      <c r="A31" s="13">
        <f t="shared" si="3"/>
        <v>45279</v>
      </c>
      <c r="B31" s="12" t="str">
        <f>VLOOKUP(WEEKDAY(A31,1),גיליון1!$A$3:$B$9,2,0)</f>
        <v>Tuesday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89"/>
      <c r="N31" s="78"/>
    </row>
    <row r="32" spans="1:14" ht="12.75">
      <c r="A32" s="13">
        <f t="shared" si="3"/>
        <v>45280</v>
      </c>
      <c r="B32" s="12" t="str">
        <f>VLOOKUP(WEEKDAY(A32,1),גיליון1!$A$3:$B$9,2,0)</f>
        <v>Wednesday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89"/>
      <c r="N32" s="78"/>
    </row>
    <row r="33" spans="1:14" ht="12.75">
      <c r="A33" s="13">
        <f t="shared" si="3"/>
        <v>45281</v>
      </c>
      <c r="B33" s="12" t="str">
        <f>VLOOKUP(WEEKDAY(A33,1),גיליון1!$A$3:$B$9,2,0)</f>
        <v>Thursday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89"/>
      <c r="N33" s="78"/>
    </row>
    <row r="34" spans="1:14" ht="12.75">
      <c r="A34" s="109">
        <f t="shared" si="3"/>
        <v>45282</v>
      </c>
      <c r="B34" s="106" t="str">
        <f>VLOOKUP(WEEKDAY(A34,1),גיליון1!$A$3:$B$9,2,0)</f>
        <v>Friday</v>
      </c>
      <c r="C34" s="51"/>
      <c r="D34" s="52"/>
      <c r="E34" s="53"/>
      <c r="F34" s="54"/>
      <c r="G34" s="107">
        <f t="shared" si="2"/>
        <v>0</v>
      </c>
      <c r="H34" s="55"/>
      <c r="I34" s="108">
        <f t="shared" si="0"/>
        <v>0</v>
      </c>
      <c r="J34" s="56"/>
      <c r="K34" s="110">
        <f t="shared" si="1"/>
        <v>0</v>
      </c>
      <c r="L34" s="118"/>
      <c r="N34" s="78"/>
    </row>
    <row r="35" spans="1:14" ht="12.75">
      <c r="A35" s="109">
        <f t="shared" si="3"/>
        <v>45283</v>
      </c>
      <c r="B35" s="106" t="str">
        <f>VLOOKUP(WEEKDAY(A35,1),גיליון1!$A$3:$B$9,2,0)</f>
        <v>Saturday</v>
      </c>
      <c r="C35" s="51"/>
      <c r="D35" s="52"/>
      <c r="E35" s="53"/>
      <c r="F35" s="54"/>
      <c r="G35" s="107">
        <f t="shared" si="2"/>
        <v>0</v>
      </c>
      <c r="H35" s="55"/>
      <c r="I35" s="108">
        <f t="shared" si="0"/>
        <v>0</v>
      </c>
      <c r="J35" s="56"/>
      <c r="K35" s="110">
        <f t="shared" si="1"/>
        <v>0</v>
      </c>
      <c r="L35" s="118"/>
      <c r="N35" s="78"/>
    </row>
    <row r="36" spans="1:14" ht="12.75">
      <c r="A36" s="13">
        <f t="shared" si="3"/>
        <v>45284</v>
      </c>
      <c r="B36" s="12" t="str">
        <f>VLOOKUP(WEEKDAY(A36,1),גיליון1!$A$3:$B$9,2,0)</f>
        <v>Sunday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89"/>
      <c r="N36" s="78"/>
    </row>
    <row r="37" spans="1:14" ht="12.75">
      <c r="A37" s="13">
        <f t="shared" si="3"/>
        <v>45285</v>
      </c>
      <c r="B37" s="12" t="str">
        <f>VLOOKUP(WEEKDAY(A37,1),גיליון1!$A$3:$B$9,2,0)</f>
        <v>Monday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89"/>
      <c r="N37" s="78"/>
    </row>
    <row r="38" spans="1:14" ht="12.75">
      <c r="A38" s="13">
        <f t="shared" si="3"/>
        <v>45286</v>
      </c>
      <c r="B38" s="12" t="str">
        <f>VLOOKUP(WEEKDAY(A38,1),גיליון1!$A$3:$B$9,2,0)</f>
        <v>Tuesday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89"/>
      <c r="N38" s="78"/>
    </row>
    <row r="39" spans="1:14" ht="12.75">
      <c r="A39" s="13">
        <f t="shared" si="3"/>
        <v>45287</v>
      </c>
      <c r="B39" s="12" t="str">
        <f>VLOOKUP(WEEKDAY(A39,1),גיליון1!$A$3:$B$9,2,0)</f>
        <v>Wednesday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89"/>
      <c r="N39" s="78"/>
    </row>
    <row r="40" spans="1:14" ht="12.75">
      <c r="A40" s="13">
        <f t="shared" si="3"/>
        <v>45288</v>
      </c>
      <c r="B40" s="12" t="str">
        <f>VLOOKUP(WEEKDAY(A40,1),גיליון1!$A$3:$B$9,2,0)</f>
        <v>Thursday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89"/>
      <c r="N40" s="78"/>
    </row>
    <row r="41" spans="1:14" ht="12.75">
      <c r="A41" s="109">
        <f t="shared" si="3"/>
        <v>45289</v>
      </c>
      <c r="B41" s="106" t="str">
        <f>VLOOKUP(WEEKDAY(A41,1),גיליון1!$A$3:$B$9,2,0)</f>
        <v>Friday</v>
      </c>
      <c r="C41" s="51"/>
      <c r="D41" s="52"/>
      <c r="E41" s="53"/>
      <c r="F41" s="54"/>
      <c r="G41" s="107">
        <f t="shared" si="2"/>
        <v>0</v>
      </c>
      <c r="H41" s="55"/>
      <c r="I41" s="108">
        <f t="shared" si="0"/>
        <v>0</v>
      </c>
      <c r="J41" s="56"/>
      <c r="K41" s="110">
        <f t="shared" si="1"/>
        <v>0</v>
      </c>
      <c r="L41" s="118"/>
      <c r="N41" s="78"/>
    </row>
    <row r="42" spans="1:14" ht="12.75">
      <c r="A42" s="109">
        <f t="shared" si="3"/>
        <v>45290</v>
      </c>
      <c r="B42" s="106" t="str">
        <f>VLOOKUP(WEEKDAY(A42,1),גיליון1!$A$3:$B$9,2,0)</f>
        <v>Saturday</v>
      </c>
      <c r="C42" s="51"/>
      <c r="D42" s="52"/>
      <c r="E42" s="53"/>
      <c r="F42" s="54"/>
      <c r="G42" s="107">
        <f t="shared" si="2"/>
        <v>0</v>
      </c>
      <c r="H42" s="55"/>
      <c r="I42" s="108">
        <f t="shared" si="0"/>
        <v>0</v>
      </c>
      <c r="J42" s="56"/>
      <c r="K42" s="110">
        <f t="shared" si="1"/>
        <v>0</v>
      </c>
      <c r="L42" s="118"/>
      <c r="N42" s="78"/>
    </row>
    <row r="43" spans="1:14" ht="24" thickBot="1">
      <c r="A43" s="13">
        <f t="shared" si="3"/>
        <v>45291</v>
      </c>
      <c r="B43" s="12" t="str">
        <f>VLOOKUP(WEEKDAY(A43,1),גיליון1!$A$3:$B$9,2,0)</f>
        <v>Sunday</v>
      </c>
      <c r="C43" s="51"/>
      <c r="D43" s="52"/>
      <c r="E43" s="53"/>
      <c r="F43" s="54"/>
      <c r="G43" s="72">
        <f>SUM(C43:F43)</f>
        <v>0</v>
      </c>
      <c r="H43" s="55"/>
      <c r="I43" s="4">
        <f>+H43+G43</f>
        <v>0</v>
      </c>
      <c r="J43" s="56"/>
      <c r="K43" s="6">
        <f>+J43+I43</f>
        <v>0</v>
      </c>
      <c r="L43" s="89" t="s">
        <v>93</v>
      </c>
      <c r="N43" s="78"/>
    </row>
    <row r="44" spans="1:12" ht="13.5" thickBot="1">
      <c r="A44" s="189" t="s">
        <v>11</v>
      </c>
      <c r="B44" s="190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87" t="s">
        <v>30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</row>
    <row r="46" spans="1:12" ht="42" customHeight="1">
      <c r="A46" s="186" t="s">
        <v>23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</row>
    <row r="47" spans="1:12" ht="19.5" customHeight="1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1:12" ht="12.75">
      <c r="A48" s="42"/>
      <c r="B48" s="77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88"/>
      <c r="D49" s="188"/>
      <c r="E49" s="46"/>
      <c r="F49" s="46"/>
      <c r="G49" s="46"/>
      <c r="H49" s="26" t="s">
        <v>13</v>
      </c>
      <c r="I49" s="26"/>
      <c r="J49" s="26"/>
      <c r="K49" s="105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87" t="s">
        <v>50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</row>
    <row r="54" spans="1:12" ht="12.75">
      <c r="A54" s="42"/>
      <c r="B54" s="45" t="s">
        <v>12</v>
      </c>
      <c r="C54" s="185"/>
      <c r="D54" s="185"/>
      <c r="E54" s="46"/>
      <c r="F54" s="46"/>
      <c r="G54" s="46"/>
      <c r="H54" s="26" t="s">
        <v>13</v>
      </c>
      <c r="I54" s="26"/>
      <c r="J54" s="26"/>
      <c r="K54" s="102"/>
      <c r="L54" s="46"/>
    </row>
    <row r="55" spans="1:12" ht="12.75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85"/>
      <c r="D56" s="185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3.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7">
      <selection activeCell="L33" sqref="L33"/>
    </sheetView>
  </sheetViews>
  <sheetFormatPr defaultColWidth="9.28125" defaultRowHeight="12.75"/>
  <cols>
    <col min="1" max="1" width="13.00390625" style="14" customWidth="1"/>
    <col min="2" max="2" width="17.28125" style="14" customWidth="1"/>
    <col min="3" max="3" width="9.7109375" style="14" customWidth="1"/>
    <col min="4" max="4" width="11.28125" style="14" customWidth="1"/>
    <col min="5" max="5" width="11.00390625" style="14" customWidth="1"/>
    <col min="6" max="6" width="10.7109375" style="14" customWidth="1"/>
    <col min="7" max="7" width="7.7109375" style="14" customWidth="1"/>
    <col min="8" max="8" width="10.28125" style="14" customWidth="1"/>
    <col min="9" max="9" width="12.57421875" style="14" customWidth="1"/>
    <col min="10" max="10" width="11.57421875" style="14" customWidth="1"/>
    <col min="11" max="11" width="7.28125" style="14" customWidth="1"/>
    <col min="12" max="16384" width="9.28125" style="14" customWidth="1"/>
  </cols>
  <sheetData>
    <row r="1" spans="1:12" ht="18.75" customHeight="1">
      <c r="A1" s="191" t="s">
        <v>17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7.25">
      <c r="A2" s="15"/>
      <c r="B2" s="16" t="s">
        <v>0</v>
      </c>
      <c r="C2" s="17"/>
      <c r="D2" s="101">
        <f>+A13</f>
        <v>45292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77" t="str">
        <f>'total year'!C4:E4</f>
        <v>TAU</v>
      </c>
      <c r="D4" s="177"/>
      <c r="E4" s="23"/>
      <c r="F4" s="16" t="s">
        <v>38</v>
      </c>
      <c r="G4" s="19"/>
      <c r="H4" s="22"/>
      <c r="I4" s="177" t="str">
        <f>IF('total year'!I4:K4=0," ",'total year'!I4:K4)</f>
        <v> </v>
      </c>
      <c r="J4" s="177"/>
      <c r="K4" s="20"/>
      <c r="L4" s="17"/>
      <c r="M4" s="81" t="s">
        <v>31</v>
      </c>
    </row>
    <row r="5" spans="1:15" ht="17.25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2" t="s">
        <v>39</v>
      </c>
      <c r="O5" s="82"/>
    </row>
    <row r="6" spans="1:13" ht="17.25">
      <c r="A6" s="21"/>
      <c r="B6" s="16" t="s">
        <v>1</v>
      </c>
      <c r="C6" s="192" t="str">
        <f>IF('total year'!C6:E6=0," ",'total year'!C6:E6)</f>
        <v> </v>
      </c>
      <c r="D6" s="192"/>
      <c r="E6" s="22"/>
      <c r="F6" s="16" t="s">
        <v>37</v>
      </c>
      <c r="G6" s="19"/>
      <c r="H6" s="26"/>
      <c r="I6" s="177" t="str">
        <f>IF('total year'!I6:K6=0," ",'total year'!I6:K6)</f>
        <v> </v>
      </c>
      <c r="J6" s="177"/>
      <c r="K6" s="20"/>
      <c r="L6" s="22"/>
      <c r="M6" s="82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83"/>
      <c r="B8" s="30"/>
      <c r="C8" s="160" t="s">
        <v>2</v>
      </c>
      <c r="D8" s="161"/>
      <c r="E8" s="162"/>
      <c r="F8" s="163"/>
      <c r="G8" s="193"/>
      <c r="H8" s="173" t="s">
        <v>33</v>
      </c>
      <c r="I8" s="166" t="s">
        <v>35</v>
      </c>
      <c r="J8" s="164" t="s">
        <v>28</v>
      </c>
      <c r="K8" s="178" t="s">
        <v>34</v>
      </c>
      <c r="L8" s="178" t="s">
        <v>18</v>
      </c>
    </row>
    <row r="9" spans="1:12" ht="12.75" customHeight="1">
      <c r="A9" s="84"/>
      <c r="B9" s="32"/>
      <c r="C9" s="73"/>
      <c r="D9" s="71"/>
      <c r="E9" s="71"/>
      <c r="F9" s="71"/>
      <c r="G9" s="169" t="s">
        <v>21</v>
      </c>
      <c r="H9" s="174"/>
      <c r="I9" s="167"/>
      <c r="J9" s="165"/>
      <c r="K9" s="179"/>
      <c r="L9" s="179"/>
    </row>
    <row r="10" spans="1:13" ht="12.75" customHeight="1">
      <c r="A10" s="36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70"/>
      <c r="H10" s="174"/>
      <c r="I10" s="167"/>
      <c r="J10" s="181" t="s">
        <v>48</v>
      </c>
      <c r="K10" s="179"/>
      <c r="L10" s="179"/>
      <c r="M10" s="81" t="s">
        <v>31</v>
      </c>
    </row>
    <row r="11" spans="1:13" ht="31.5" customHeight="1">
      <c r="A11" s="85"/>
      <c r="B11" s="38" t="s">
        <v>45</v>
      </c>
      <c r="C11" s="94" t="str">
        <f>IF('total year'!C11=0," ",'total year'!C11)</f>
        <v> </v>
      </c>
      <c r="D11" s="95" t="str">
        <f>IF('total year'!D11=0," ",'total year'!D11)</f>
        <v> </v>
      </c>
      <c r="E11" s="95" t="str">
        <f>IF('total year'!E11=0," ",'total year'!E11)</f>
        <v> </v>
      </c>
      <c r="F11" s="95" t="str">
        <f>IF('total year'!F11=0," ",'total year'!F11)</f>
        <v> </v>
      </c>
      <c r="G11" s="170"/>
      <c r="H11" s="174"/>
      <c r="I11" s="167"/>
      <c r="J11" s="182"/>
      <c r="K11" s="179"/>
      <c r="L11" s="179"/>
      <c r="M11" s="82" t="s">
        <v>41</v>
      </c>
    </row>
    <row r="12" spans="1:13" ht="31.5" customHeight="1" thickBot="1">
      <c r="A12" s="86"/>
      <c r="B12" s="40" t="s">
        <v>49</v>
      </c>
      <c r="C12" s="96" t="str">
        <f>IF('total year'!C12=0," ",'total year'!C12)</f>
        <v> </v>
      </c>
      <c r="D12" s="97" t="str">
        <f>IF('total year'!D12=0," ",'total year'!D12)</f>
        <v> </v>
      </c>
      <c r="E12" s="97" t="str">
        <f>IF('total year'!E12=0," ",'total year'!E12)</f>
        <v> </v>
      </c>
      <c r="F12" s="97" t="str">
        <f>IF('total year'!F12=0," ",'total year'!F12)</f>
        <v> </v>
      </c>
      <c r="G12" s="195"/>
      <c r="H12" s="175"/>
      <c r="I12" s="168"/>
      <c r="J12" s="183"/>
      <c r="K12" s="180"/>
      <c r="L12" s="194"/>
      <c r="M12" s="82" t="s">
        <v>42</v>
      </c>
    </row>
    <row r="13" spans="1:12" ht="12" customHeight="1">
      <c r="A13" s="13">
        <v>45292</v>
      </c>
      <c r="B13" s="12" t="str">
        <f>VLOOKUP(WEEKDAY(A13,1),גיליון1!$A$3:$B$9,2,0)</f>
        <v>Monday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3">+H13+G13</f>
        <v>0</v>
      </c>
      <c r="J13" s="56"/>
      <c r="K13" s="6">
        <f aca="true" t="shared" si="1" ref="K13:K43">+J13+I13</f>
        <v>0</v>
      </c>
      <c r="L13" s="89"/>
    </row>
    <row r="14" spans="1:12" ht="12" customHeight="1">
      <c r="A14" s="13">
        <f>+A13+1</f>
        <v>45293</v>
      </c>
      <c r="B14" s="12" t="str">
        <f>VLOOKUP(WEEKDAY(A14,1),גיליון1!$A$3:$B$9,2,0)</f>
        <v>Tuesday</v>
      </c>
      <c r="C14" s="51"/>
      <c r="D14" s="52"/>
      <c r="E14" s="53"/>
      <c r="F14" s="54"/>
      <c r="G14" s="72">
        <f aca="true" t="shared" si="2" ref="G14:G43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89"/>
    </row>
    <row r="15" spans="1:12" ht="12" customHeight="1">
      <c r="A15" s="13">
        <f aca="true" t="shared" si="3" ref="A15:A43">+A14+1</f>
        <v>45294</v>
      </c>
      <c r="B15" s="12" t="str">
        <f>VLOOKUP(WEEKDAY(A15,1),גיליון1!$A$3:$B$9,2,0)</f>
        <v>Wednesday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89"/>
    </row>
    <row r="16" spans="1:12" ht="12" customHeight="1">
      <c r="A16" s="13">
        <f t="shared" si="3"/>
        <v>45295</v>
      </c>
      <c r="B16" s="12" t="str">
        <f>VLOOKUP(WEEKDAY(A16,1),גיליון1!$A$3:$B$9,2,0)</f>
        <v>Thursday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89"/>
    </row>
    <row r="17" spans="1:12" ht="12" customHeight="1">
      <c r="A17" s="109">
        <f t="shared" si="3"/>
        <v>45296</v>
      </c>
      <c r="B17" s="106" t="str">
        <f>VLOOKUP(WEEKDAY(A17,1),גיליון1!$A$3:$B$9,2,0)</f>
        <v>Friday</v>
      </c>
      <c r="C17" s="51"/>
      <c r="D17" s="52"/>
      <c r="E17" s="53"/>
      <c r="F17" s="54"/>
      <c r="G17" s="107">
        <f t="shared" si="2"/>
        <v>0</v>
      </c>
      <c r="H17" s="55"/>
      <c r="I17" s="108">
        <f t="shared" si="0"/>
        <v>0</v>
      </c>
      <c r="J17" s="56"/>
      <c r="K17" s="110">
        <f t="shared" si="1"/>
        <v>0</v>
      </c>
      <c r="L17" s="118"/>
    </row>
    <row r="18" spans="1:12" ht="12" customHeight="1">
      <c r="A18" s="109">
        <f t="shared" si="3"/>
        <v>45297</v>
      </c>
      <c r="B18" s="106" t="str">
        <f>VLOOKUP(WEEKDAY(A18,1),גיליון1!$A$3:$B$9,2,0)</f>
        <v>Saturday</v>
      </c>
      <c r="C18" s="51"/>
      <c r="D18" s="52"/>
      <c r="E18" s="53"/>
      <c r="F18" s="54"/>
      <c r="G18" s="107">
        <f t="shared" si="2"/>
        <v>0</v>
      </c>
      <c r="H18" s="55"/>
      <c r="I18" s="108">
        <f t="shared" si="0"/>
        <v>0</v>
      </c>
      <c r="J18" s="56"/>
      <c r="K18" s="110">
        <f t="shared" si="1"/>
        <v>0</v>
      </c>
      <c r="L18" s="118"/>
    </row>
    <row r="19" spans="1:12" ht="12" customHeight="1">
      <c r="A19" s="13">
        <f t="shared" si="3"/>
        <v>45298</v>
      </c>
      <c r="B19" s="12" t="str">
        <f>VLOOKUP(WEEKDAY(A19,1),גיליון1!$A$3:$B$9,2,0)</f>
        <v>Sunday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89"/>
    </row>
    <row r="20" spans="1:12" ht="12" customHeight="1">
      <c r="A20" s="13">
        <f t="shared" si="3"/>
        <v>45299</v>
      </c>
      <c r="B20" s="12" t="str">
        <f>VLOOKUP(WEEKDAY(A20,1),גיליון1!$A$3:$B$9,2,0)</f>
        <v>Monday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89"/>
    </row>
    <row r="21" spans="1:12" ht="12" customHeight="1">
      <c r="A21" s="13">
        <f t="shared" si="3"/>
        <v>45300</v>
      </c>
      <c r="B21" s="12" t="str">
        <f>VLOOKUP(WEEKDAY(A21,1),גיליון1!$A$3:$B$9,2,0)</f>
        <v>Tuesday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89"/>
    </row>
    <row r="22" spans="1:12" ht="12" customHeight="1">
      <c r="A22" s="13">
        <f t="shared" si="3"/>
        <v>45301</v>
      </c>
      <c r="B22" s="12" t="str">
        <f>VLOOKUP(WEEKDAY(A22,1),גיליון1!$A$3:$B$9,2,0)</f>
        <v>Wednesday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89"/>
    </row>
    <row r="23" spans="1:12" ht="12" customHeight="1">
      <c r="A23" s="13">
        <f t="shared" si="3"/>
        <v>45302</v>
      </c>
      <c r="B23" s="12" t="str">
        <f>VLOOKUP(WEEKDAY(A23,1),גיליון1!$A$3:$B$9,2,0)</f>
        <v>Thursday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89"/>
    </row>
    <row r="24" spans="1:12" ht="12" customHeight="1">
      <c r="A24" s="109">
        <f t="shared" si="3"/>
        <v>45303</v>
      </c>
      <c r="B24" s="106" t="str">
        <f>VLOOKUP(WEEKDAY(A24,1),גיליון1!$A$3:$B$9,2,0)</f>
        <v>Friday</v>
      </c>
      <c r="C24" s="51"/>
      <c r="D24" s="52"/>
      <c r="E24" s="53"/>
      <c r="F24" s="54"/>
      <c r="G24" s="107">
        <f t="shared" si="2"/>
        <v>0</v>
      </c>
      <c r="H24" s="55"/>
      <c r="I24" s="108">
        <f t="shared" si="0"/>
        <v>0</v>
      </c>
      <c r="J24" s="56"/>
      <c r="K24" s="110">
        <f t="shared" si="1"/>
        <v>0</v>
      </c>
      <c r="L24" s="118"/>
    </row>
    <row r="25" spans="1:12" ht="12" customHeight="1">
      <c r="A25" s="109">
        <f t="shared" si="3"/>
        <v>45304</v>
      </c>
      <c r="B25" s="106" t="str">
        <f>VLOOKUP(WEEKDAY(A25,1),גיליון1!$A$3:$B$9,2,0)</f>
        <v>Saturday</v>
      </c>
      <c r="C25" s="51"/>
      <c r="D25" s="52"/>
      <c r="E25" s="53"/>
      <c r="F25" s="54"/>
      <c r="G25" s="107">
        <f t="shared" si="2"/>
        <v>0</v>
      </c>
      <c r="H25" s="55"/>
      <c r="I25" s="108">
        <f t="shared" si="0"/>
        <v>0</v>
      </c>
      <c r="J25" s="56"/>
      <c r="K25" s="110">
        <f t="shared" si="1"/>
        <v>0</v>
      </c>
      <c r="L25" s="118"/>
    </row>
    <row r="26" spans="1:12" ht="12" customHeight="1">
      <c r="A26" s="13">
        <f t="shared" si="3"/>
        <v>45305</v>
      </c>
      <c r="B26" s="12" t="str">
        <f>VLOOKUP(WEEKDAY(A26,1),גיליון1!$A$3:$B$9,2,0)</f>
        <v>Sunday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89"/>
    </row>
    <row r="27" spans="1:12" ht="12" customHeight="1">
      <c r="A27" s="13">
        <f t="shared" si="3"/>
        <v>45306</v>
      </c>
      <c r="B27" s="12" t="str">
        <f>VLOOKUP(WEEKDAY(A27,1),גיליון1!$A$3:$B$9,2,0)</f>
        <v>Monday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89"/>
    </row>
    <row r="28" spans="1:12" ht="12" customHeight="1">
      <c r="A28" s="13">
        <f t="shared" si="3"/>
        <v>45307</v>
      </c>
      <c r="B28" s="12" t="str">
        <f>VLOOKUP(WEEKDAY(A28,1),גיליון1!$A$3:$B$9,2,0)</f>
        <v>Tuesday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89"/>
    </row>
    <row r="29" spans="1:12" ht="12" customHeight="1">
      <c r="A29" s="13">
        <f t="shared" si="3"/>
        <v>45308</v>
      </c>
      <c r="B29" s="12" t="str">
        <f>VLOOKUP(WEEKDAY(A29,1),גיליון1!$A$3:$B$9,2,0)</f>
        <v>Wednesday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89"/>
    </row>
    <row r="30" spans="1:12" ht="12" customHeight="1">
      <c r="A30" s="13">
        <f t="shared" si="3"/>
        <v>45309</v>
      </c>
      <c r="B30" s="12" t="str">
        <f>VLOOKUP(WEEKDAY(A30,1),גיליון1!$A$3:$B$9,2,0)</f>
        <v>Thursday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89"/>
    </row>
    <row r="31" spans="1:12" ht="12" customHeight="1">
      <c r="A31" s="109">
        <f t="shared" si="3"/>
        <v>45310</v>
      </c>
      <c r="B31" s="106" t="str">
        <f>VLOOKUP(WEEKDAY(A31,1),גיליון1!$A$3:$B$9,2,0)</f>
        <v>Friday</v>
      </c>
      <c r="C31" s="51"/>
      <c r="D31" s="52"/>
      <c r="E31" s="53"/>
      <c r="F31" s="54"/>
      <c r="G31" s="107">
        <f t="shared" si="2"/>
        <v>0</v>
      </c>
      <c r="H31" s="55"/>
      <c r="I31" s="108">
        <f t="shared" si="0"/>
        <v>0</v>
      </c>
      <c r="J31" s="56"/>
      <c r="K31" s="110">
        <f t="shared" si="1"/>
        <v>0</v>
      </c>
      <c r="L31" s="118"/>
    </row>
    <row r="32" spans="1:12" ht="12" customHeight="1">
      <c r="A32" s="109">
        <f t="shared" si="3"/>
        <v>45311</v>
      </c>
      <c r="B32" s="106" t="str">
        <f>VLOOKUP(WEEKDAY(A32,1),גיליון1!$A$3:$B$9,2,0)</f>
        <v>Saturday</v>
      </c>
      <c r="C32" s="51"/>
      <c r="D32" s="52"/>
      <c r="E32" s="53"/>
      <c r="F32" s="54"/>
      <c r="G32" s="107">
        <f t="shared" si="2"/>
        <v>0</v>
      </c>
      <c r="H32" s="55"/>
      <c r="I32" s="108">
        <f t="shared" si="0"/>
        <v>0</v>
      </c>
      <c r="J32" s="56"/>
      <c r="K32" s="110">
        <f t="shared" si="1"/>
        <v>0</v>
      </c>
      <c r="L32" s="118"/>
    </row>
    <row r="33" spans="1:12" ht="12" customHeight="1">
      <c r="A33" s="13">
        <f t="shared" si="3"/>
        <v>45312</v>
      </c>
      <c r="B33" s="12" t="str">
        <f>VLOOKUP(WEEKDAY(A33,1),גיליון1!$A$3:$B$9,2,0)</f>
        <v>Sunday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89"/>
    </row>
    <row r="34" spans="1:12" ht="12" customHeight="1">
      <c r="A34" s="13">
        <f t="shared" si="3"/>
        <v>45313</v>
      </c>
      <c r="B34" s="12" t="str">
        <f>VLOOKUP(WEEKDAY(A34,1),גיליון1!$A$3:$B$9,2,0)</f>
        <v>Monday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89"/>
    </row>
    <row r="35" spans="1:12" ht="12" customHeight="1">
      <c r="A35" s="13">
        <f t="shared" si="3"/>
        <v>45314</v>
      </c>
      <c r="B35" s="12" t="str">
        <f>VLOOKUP(WEEKDAY(A35,1),גיליון1!$A$3:$B$9,2,0)</f>
        <v>Tuesday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89"/>
    </row>
    <row r="36" spans="1:12" ht="12" customHeight="1">
      <c r="A36" s="13">
        <f t="shared" si="3"/>
        <v>45315</v>
      </c>
      <c r="B36" s="12" t="str">
        <f>VLOOKUP(WEEKDAY(A36,1),גיליון1!$A$3:$B$9,2,0)</f>
        <v>Wednesday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89"/>
    </row>
    <row r="37" spans="1:12" ht="12" customHeight="1">
      <c r="A37" s="13">
        <f t="shared" si="3"/>
        <v>45316</v>
      </c>
      <c r="B37" s="12" t="str">
        <f>VLOOKUP(WEEKDAY(A37,1),גיליון1!$A$3:$B$9,2,0)</f>
        <v>Thursday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89"/>
    </row>
    <row r="38" spans="1:12" ht="12" customHeight="1">
      <c r="A38" s="109">
        <f t="shared" si="3"/>
        <v>45317</v>
      </c>
      <c r="B38" s="106" t="str">
        <f>VLOOKUP(WEEKDAY(A38,1),גיליון1!$A$3:$B$9,2,0)</f>
        <v>Friday</v>
      </c>
      <c r="C38" s="51"/>
      <c r="D38" s="52"/>
      <c r="E38" s="53"/>
      <c r="F38" s="54"/>
      <c r="G38" s="107">
        <f t="shared" si="2"/>
        <v>0</v>
      </c>
      <c r="H38" s="55"/>
      <c r="I38" s="108">
        <f t="shared" si="0"/>
        <v>0</v>
      </c>
      <c r="J38" s="56"/>
      <c r="K38" s="110">
        <f t="shared" si="1"/>
        <v>0</v>
      </c>
      <c r="L38" s="118"/>
    </row>
    <row r="39" spans="1:12" ht="12" customHeight="1">
      <c r="A39" s="109">
        <f t="shared" si="3"/>
        <v>45318</v>
      </c>
      <c r="B39" s="106" t="str">
        <f>VLOOKUP(WEEKDAY(A39,1),גיליון1!$A$3:$B$9,2,0)</f>
        <v>Saturday</v>
      </c>
      <c r="C39" s="51"/>
      <c r="D39" s="52"/>
      <c r="E39" s="53"/>
      <c r="F39" s="54"/>
      <c r="G39" s="107">
        <f t="shared" si="2"/>
        <v>0</v>
      </c>
      <c r="H39" s="55"/>
      <c r="I39" s="108">
        <f t="shared" si="0"/>
        <v>0</v>
      </c>
      <c r="J39" s="56"/>
      <c r="K39" s="110">
        <f t="shared" si="1"/>
        <v>0</v>
      </c>
      <c r="L39" s="118"/>
    </row>
    <row r="40" spans="1:12" ht="12" customHeight="1">
      <c r="A40" s="13">
        <f t="shared" si="3"/>
        <v>45319</v>
      </c>
      <c r="B40" s="12" t="str">
        <f>VLOOKUP(WEEKDAY(A40,1),גיליון1!$A$3:$B$9,2,0)</f>
        <v>Sunday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89"/>
    </row>
    <row r="41" spans="1:12" ht="12" customHeight="1">
      <c r="A41" s="13">
        <f t="shared" si="3"/>
        <v>45320</v>
      </c>
      <c r="B41" s="12" t="str">
        <f>VLOOKUP(WEEKDAY(A41,1),גיליון1!$A$3:$B$9,2,0)</f>
        <v>Monday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89"/>
    </row>
    <row r="42" spans="1:12" ht="12" customHeight="1">
      <c r="A42" s="13">
        <f t="shared" si="3"/>
        <v>45321</v>
      </c>
      <c r="B42" s="12" t="str">
        <f>VLOOKUP(WEEKDAY(A42,1),גיליון1!$A$3:$B$9,2,0)</f>
        <v>Tuesday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89" t="s">
        <v>92</v>
      </c>
    </row>
    <row r="43" spans="1:12" ht="12" customHeight="1" thickBot="1">
      <c r="A43" s="13">
        <f t="shared" si="3"/>
        <v>45322</v>
      </c>
      <c r="B43" s="12" t="str">
        <f>VLOOKUP(WEEKDAY(A43,1),גיליון1!$A$3:$B$9,2,0)</f>
        <v>Wednesday</v>
      </c>
      <c r="C43" s="51"/>
      <c r="D43" s="52"/>
      <c r="E43" s="53"/>
      <c r="F43" s="54"/>
      <c r="G43" s="72">
        <f t="shared" si="2"/>
        <v>0</v>
      </c>
      <c r="H43" s="55"/>
      <c r="I43" s="4">
        <f t="shared" si="0"/>
        <v>0</v>
      </c>
      <c r="J43" s="56"/>
      <c r="K43" s="6">
        <f t="shared" si="1"/>
        <v>0</v>
      </c>
      <c r="L43" s="89"/>
    </row>
    <row r="44" spans="1:12" ht="13.5" thickBot="1">
      <c r="A44" s="189" t="s">
        <v>11</v>
      </c>
      <c r="B44" s="190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87" t="s">
        <v>30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</row>
    <row r="46" spans="1:12" ht="42" customHeight="1">
      <c r="A46" s="186" t="s">
        <v>23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</row>
    <row r="47" spans="1:12" ht="19.5" customHeight="1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1:12" ht="12.75">
      <c r="A48" s="42"/>
      <c r="B48" s="77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88"/>
      <c r="D49" s="188"/>
      <c r="E49" s="46"/>
      <c r="F49" s="46"/>
      <c r="G49" s="46"/>
      <c r="H49" s="26" t="s">
        <v>13</v>
      </c>
      <c r="I49" s="26"/>
      <c r="J49" s="26"/>
      <c r="K49" s="105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87" t="s">
        <v>50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</row>
    <row r="54" spans="1:12" ht="12.75">
      <c r="A54" s="42"/>
      <c r="B54" s="45" t="s">
        <v>12</v>
      </c>
      <c r="C54" s="185"/>
      <c r="D54" s="185"/>
      <c r="E54" s="46"/>
      <c r="F54" s="46"/>
      <c r="G54" s="46"/>
      <c r="H54" s="26" t="s">
        <v>13</v>
      </c>
      <c r="I54" s="26"/>
      <c r="J54" s="26"/>
      <c r="K54" s="102"/>
      <c r="L54" s="46"/>
    </row>
    <row r="55" spans="1:12" ht="12.75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85"/>
      <c r="D56" s="185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3.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6">
      <selection activeCell="J41" sqref="J41"/>
    </sheetView>
  </sheetViews>
  <sheetFormatPr defaultColWidth="9.28125" defaultRowHeight="12.75"/>
  <cols>
    <col min="1" max="1" width="13.00390625" style="14" customWidth="1"/>
    <col min="2" max="2" width="17.28125" style="14" customWidth="1"/>
    <col min="3" max="3" width="9.7109375" style="14" customWidth="1"/>
    <col min="4" max="4" width="11.28125" style="14" customWidth="1"/>
    <col min="5" max="5" width="11.00390625" style="14" customWidth="1"/>
    <col min="6" max="6" width="10.7109375" style="14" customWidth="1"/>
    <col min="7" max="7" width="7.7109375" style="14" customWidth="1"/>
    <col min="8" max="8" width="10.28125" style="14" customWidth="1"/>
    <col min="9" max="9" width="11.7109375" style="14" customWidth="1"/>
    <col min="10" max="10" width="11.57421875" style="14" customWidth="1"/>
    <col min="11" max="11" width="7.28125" style="14" customWidth="1"/>
    <col min="12" max="16384" width="9.28125" style="14" customWidth="1"/>
  </cols>
  <sheetData>
    <row r="1" spans="1:12" ht="18.75" customHeight="1">
      <c r="A1" s="191" t="s">
        <v>17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7.25">
      <c r="A2" s="15"/>
      <c r="B2" s="16" t="s">
        <v>0</v>
      </c>
      <c r="C2" s="17"/>
      <c r="D2" s="101">
        <f>+A13</f>
        <v>45323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77" t="str">
        <f>'total year'!C4:E4</f>
        <v>TAU</v>
      </c>
      <c r="D4" s="177"/>
      <c r="E4" s="23"/>
      <c r="F4" s="16" t="s">
        <v>38</v>
      </c>
      <c r="G4" s="19"/>
      <c r="H4" s="22"/>
      <c r="I4" s="177" t="str">
        <f>IF('total year'!I4:K4=0," ",'total year'!I4:K4)</f>
        <v> </v>
      </c>
      <c r="J4" s="177"/>
      <c r="K4" s="20"/>
      <c r="L4" s="17"/>
      <c r="M4" s="81" t="s">
        <v>31</v>
      </c>
    </row>
    <row r="5" spans="1:15" ht="17.25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2" t="s">
        <v>39</v>
      </c>
      <c r="O5" s="82"/>
    </row>
    <row r="6" spans="1:13" ht="17.25">
      <c r="A6" s="21"/>
      <c r="B6" s="16" t="s">
        <v>1</v>
      </c>
      <c r="C6" s="192" t="str">
        <f>IF('total year'!C6:E6=0," ",'total year'!C6:E6)</f>
        <v> </v>
      </c>
      <c r="D6" s="192"/>
      <c r="E6" s="22"/>
      <c r="F6" s="16" t="s">
        <v>37</v>
      </c>
      <c r="G6" s="19"/>
      <c r="H6" s="26"/>
      <c r="I6" s="177" t="str">
        <f>IF('total year'!I6:K6=0," ",'total year'!I6:K6)</f>
        <v> </v>
      </c>
      <c r="J6" s="177"/>
      <c r="K6" s="20"/>
      <c r="L6" s="22"/>
      <c r="M6" s="82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60" t="s">
        <v>2</v>
      </c>
      <c r="D8" s="161"/>
      <c r="E8" s="162"/>
      <c r="F8" s="163"/>
      <c r="G8" s="163"/>
      <c r="H8" s="173" t="s">
        <v>33</v>
      </c>
      <c r="I8" s="166" t="s">
        <v>35</v>
      </c>
      <c r="J8" s="164" t="s">
        <v>28</v>
      </c>
      <c r="K8" s="178" t="s">
        <v>34</v>
      </c>
      <c r="L8" s="178" t="s">
        <v>18</v>
      </c>
    </row>
    <row r="9" spans="1:12" ht="12.75" customHeight="1">
      <c r="A9" s="31"/>
      <c r="B9" s="32"/>
      <c r="C9" s="73"/>
      <c r="D9" s="71"/>
      <c r="E9" s="71"/>
      <c r="F9" s="71"/>
      <c r="G9" s="169" t="s">
        <v>21</v>
      </c>
      <c r="H9" s="174"/>
      <c r="I9" s="167"/>
      <c r="J9" s="165"/>
      <c r="K9" s="179"/>
      <c r="L9" s="179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70"/>
      <c r="H10" s="174"/>
      <c r="I10" s="167"/>
      <c r="J10" s="181" t="s">
        <v>48</v>
      </c>
      <c r="K10" s="179"/>
      <c r="L10" s="179"/>
      <c r="M10" s="81" t="s">
        <v>31</v>
      </c>
    </row>
    <row r="11" spans="1:13" ht="31.5" customHeight="1">
      <c r="A11" s="33"/>
      <c r="B11" s="38" t="s">
        <v>45</v>
      </c>
      <c r="C11" s="94" t="str">
        <f>IF('total year'!C11=0," ",'total year'!C11)</f>
        <v> </v>
      </c>
      <c r="D11" s="95" t="str">
        <f>IF('total year'!D11=0," ",'total year'!D11)</f>
        <v> </v>
      </c>
      <c r="E11" s="95" t="str">
        <f>IF('total year'!E11=0," ",'total year'!E11)</f>
        <v> </v>
      </c>
      <c r="F11" s="95" t="str">
        <f>IF('total year'!F11=0," ",'total year'!F11)</f>
        <v> </v>
      </c>
      <c r="G11" s="170"/>
      <c r="H11" s="174"/>
      <c r="I11" s="167"/>
      <c r="J11" s="182"/>
      <c r="K11" s="179"/>
      <c r="L11" s="179"/>
      <c r="M11" s="82" t="s">
        <v>41</v>
      </c>
    </row>
    <row r="12" spans="1:13" ht="31.5" customHeight="1" thickBot="1">
      <c r="A12" s="39"/>
      <c r="B12" s="40" t="s">
        <v>49</v>
      </c>
      <c r="C12" s="94" t="str">
        <f>IF('total year'!C12=0," ",'total year'!C12)</f>
        <v> </v>
      </c>
      <c r="D12" s="95" t="str">
        <f>IF('total year'!D12=0," ",'total year'!D12)</f>
        <v> </v>
      </c>
      <c r="E12" s="95" t="str">
        <f>IF('total year'!E12=0," ",'total year'!E12)</f>
        <v> </v>
      </c>
      <c r="F12" s="95" t="str">
        <f>IF('total year'!F12=0," ",'total year'!F12)</f>
        <v> </v>
      </c>
      <c r="G12" s="171"/>
      <c r="H12" s="175"/>
      <c r="I12" s="168"/>
      <c r="J12" s="183"/>
      <c r="K12" s="180"/>
      <c r="L12" s="180"/>
      <c r="M12" s="82" t="s">
        <v>42</v>
      </c>
    </row>
    <row r="13" spans="1:14" ht="12.75">
      <c r="A13" s="13">
        <v>45323</v>
      </c>
      <c r="B13" s="12" t="str">
        <f>VLOOKUP(WEEKDAY(A13,1),גיליון1!$A$3:$B$9,2,0)</f>
        <v>Thursday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0">+H13+G13</f>
        <v>0</v>
      </c>
      <c r="J13" s="56"/>
      <c r="K13" s="6">
        <f aca="true" t="shared" si="1" ref="K13:K40">+J13+I13</f>
        <v>0</v>
      </c>
      <c r="L13" s="89"/>
      <c r="N13" s="78"/>
    </row>
    <row r="14" spans="1:14" ht="12.75">
      <c r="A14" s="109">
        <f>+A13+1</f>
        <v>45324</v>
      </c>
      <c r="B14" s="106" t="str">
        <f>VLOOKUP(WEEKDAY(A14,1),גיליון1!$A$3:$B$9,2,0)</f>
        <v>Friday</v>
      </c>
      <c r="C14" s="51"/>
      <c r="D14" s="52"/>
      <c r="E14" s="53"/>
      <c r="F14" s="54"/>
      <c r="G14" s="107">
        <f aca="true" t="shared" si="2" ref="G14:G40">SUM(C14:F14)</f>
        <v>0</v>
      </c>
      <c r="H14" s="55"/>
      <c r="I14" s="108">
        <f t="shared" si="0"/>
        <v>0</v>
      </c>
      <c r="J14" s="56"/>
      <c r="K14" s="110">
        <f t="shared" si="1"/>
        <v>0</v>
      </c>
      <c r="L14" s="118"/>
      <c r="N14" s="78"/>
    </row>
    <row r="15" spans="1:14" ht="12.75">
      <c r="A15" s="109">
        <f aca="true" t="shared" si="3" ref="A15:A41">+A14+1</f>
        <v>45325</v>
      </c>
      <c r="B15" s="106" t="str">
        <f>VLOOKUP(WEEKDAY(A15,1),גיליון1!$A$3:$B$9,2,0)</f>
        <v>Saturday</v>
      </c>
      <c r="C15" s="51"/>
      <c r="D15" s="52"/>
      <c r="E15" s="53"/>
      <c r="F15" s="54"/>
      <c r="G15" s="107">
        <f t="shared" si="2"/>
        <v>0</v>
      </c>
      <c r="H15" s="55"/>
      <c r="I15" s="108">
        <f t="shared" si="0"/>
        <v>0</v>
      </c>
      <c r="J15" s="56"/>
      <c r="K15" s="110">
        <f t="shared" si="1"/>
        <v>0</v>
      </c>
      <c r="L15" s="118"/>
      <c r="N15" s="78"/>
    </row>
    <row r="16" spans="1:14" ht="12.75">
      <c r="A16" s="13">
        <f t="shared" si="3"/>
        <v>45326</v>
      </c>
      <c r="B16" s="12" t="str">
        <f>VLOOKUP(WEEKDAY(A16,1),גיליון1!$A$3:$B$9,2,0)</f>
        <v>Sunday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89"/>
      <c r="N16" s="78"/>
    </row>
    <row r="17" spans="1:14" ht="12.75">
      <c r="A17" s="13">
        <f t="shared" si="3"/>
        <v>45327</v>
      </c>
      <c r="B17" s="12" t="str">
        <f>VLOOKUP(WEEKDAY(A17,1),גיליון1!$A$3:$B$9,2,0)</f>
        <v>Monday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89"/>
      <c r="N17" s="78"/>
    </row>
    <row r="18" spans="1:14" ht="12.75">
      <c r="A18" s="13">
        <f t="shared" si="3"/>
        <v>45328</v>
      </c>
      <c r="B18" s="12" t="str">
        <f>VLOOKUP(WEEKDAY(A18,1),גיליון1!$A$3:$B$9,2,0)</f>
        <v>Tuesday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89"/>
      <c r="N18" s="78"/>
    </row>
    <row r="19" spans="1:14" ht="12.75">
      <c r="A19" s="13">
        <f t="shared" si="3"/>
        <v>45329</v>
      </c>
      <c r="B19" s="12" t="str">
        <f>VLOOKUP(WEEKDAY(A19,1),גיליון1!$A$3:$B$9,2,0)</f>
        <v>Wednesday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89"/>
      <c r="N19" s="78"/>
    </row>
    <row r="20" spans="1:14" ht="12.75">
      <c r="A20" s="13">
        <f t="shared" si="3"/>
        <v>45330</v>
      </c>
      <c r="B20" s="12" t="str">
        <f>VLOOKUP(WEEKDAY(A20,1),גיליון1!$A$3:$B$9,2,0)</f>
        <v>Thursday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89"/>
      <c r="N20" s="78"/>
    </row>
    <row r="21" spans="1:14" ht="12.75">
      <c r="A21" s="109">
        <f t="shared" si="3"/>
        <v>45331</v>
      </c>
      <c r="B21" s="106" t="str">
        <f>VLOOKUP(WEEKDAY(A21,1),גיליון1!$A$3:$B$9,2,0)</f>
        <v>Friday</v>
      </c>
      <c r="C21" s="51"/>
      <c r="D21" s="52"/>
      <c r="E21" s="53"/>
      <c r="F21" s="54"/>
      <c r="G21" s="107">
        <f t="shared" si="2"/>
        <v>0</v>
      </c>
      <c r="H21" s="55"/>
      <c r="I21" s="108">
        <f t="shared" si="0"/>
        <v>0</v>
      </c>
      <c r="J21" s="56"/>
      <c r="K21" s="110">
        <f t="shared" si="1"/>
        <v>0</v>
      </c>
      <c r="L21" s="118"/>
      <c r="N21" s="78"/>
    </row>
    <row r="22" spans="1:14" ht="12.75">
      <c r="A22" s="109">
        <f t="shared" si="3"/>
        <v>45332</v>
      </c>
      <c r="B22" s="106" t="str">
        <f>VLOOKUP(WEEKDAY(A22,1),גיליון1!$A$3:$B$9,2,0)</f>
        <v>Saturday</v>
      </c>
      <c r="C22" s="51"/>
      <c r="D22" s="52"/>
      <c r="E22" s="53"/>
      <c r="F22" s="54"/>
      <c r="G22" s="107">
        <f t="shared" si="2"/>
        <v>0</v>
      </c>
      <c r="H22" s="55"/>
      <c r="I22" s="108">
        <f t="shared" si="0"/>
        <v>0</v>
      </c>
      <c r="J22" s="56"/>
      <c r="K22" s="110">
        <f t="shared" si="1"/>
        <v>0</v>
      </c>
      <c r="L22" s="118"/>
      <c r="N22" s="78"/>
    </row>
    <row r="23" spans="1:14" ht="12.75">
      <c r="A23" s="13">
        <f t="shared" si="3"/>
        <v>45333</v>
      </c>
      <c r="B23" s="12" t="str">
        <f>VLOOKUP(WEEKDAY(A23,1),גיליון1!$A$3:$B$9,2,0)</f>
        <v>Sunday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89"/>
      <c r="N23" s="78"/>
    </row>
    <row r="24" spans="1:14" ht="12.75">
      <c r="A24" s="13">
        <f t="shared" si="3"/>
        <v>45334</v>
      </c>
      <c r="B24" s="12" t="str">
        <f>VLOOKUP(WEEKDAY(A24,1),גיליון1!$A$3:$B$9,2,0)</f>
        <v>Monday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89"/>
      <c r="N24" s="78"/>
    </row>
    <row r="25" spans="1:14" ht="12.75">
      <c r="A25" s="13">
        <f t="shared" si="3"/>
        <v>45335</v>
      </c>
      <c r="B25" s="12" t="str">
        <f>VLOOKUP(WEEKDAY(A25,1),גיליון1!$A$3:$B$9,2,0)</f>
        <v>Tuesday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89"/>
      <c r="N25" s="78"/>
    </row>
    <row r="26" spans="1:14" ht="12.75">
      <c r="A26" s="13">
        <f t="shared" si="3"/>
        <v>45336</v>
      </c>
      <c r="B26" s="12" t="str">
        <f>VLOOKUP(WEEKDAY(A26,1),גיליון1!$A$3:$B$9,2,0)</f>
        <v>Wednesday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89"/>
      <c r="N26" s="78"/>
    </row>
    <row r="27" spans="1:14" ht="12.75">
      <c r="A27" s="13">
        <f t="shared" si="3"/>
        <v>45337</v>
      </c>
      <c r="B27" s="12" t="str">
        <f>VLOOKUP(WEEKDAY(A27,1),גיליון1!$A$3:$B$9,2,0)</f>
        <v>Thursday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89"/>
      <c r="N27" s="78"/>
    </row>
    <row r="28" spans="1:14" ht="12.75">
      <c r="A28" s="109">
        <f t="shared" si="3"/>
        <v>45338</v>
      </c>
      <c r="B28" s="106" t="str">
        <f>VLOOKUP(WEEKDAY(A28,1),גיליון1!$A$3:$B$9,2,0)</f>
        <v>Friday</v>
      </c>
      <c r="C28" s="51"/>
      <c r="D28" s="52"/>
      <c r="E28" s="53"/>
      <c r="F28" s="54"/>
      <c r="G28" s="107">
        <f t="shared" si="2"/>
        <v>0</v>
      </c>
      <c r="H28" s="55"/>
      <c r="I28" s="108">
        <f t="shared" si="0"/>
        <v>0</v>
      </c>
      <c r="J28" s="56"/>
      <c r="K28" s="110">
        <f t="shared" si="1"/>
        <v>0</v>
      </c>
      <c r="L28" s="118"/>
      <c r="N28" s="78"/>
    </row>
    <row r="29" spans="1:14" ht="12.75">
      <c r="A29" s="109">
        <f t="shared" si="3"/>
        <v>45339</v>
      </c>
      <c r="B29" s="106" t="str">
        <f>VLOOKUP(WEEKDAY(A29,1),גיליון1!$A$3:$B$9,2,0)</f>
        <v>Saturday</v>
      </c>
      <c r="C29" s="51"/>
      <c r="D29" s="52"/>
      <c r="E29" s="53"/>
      <c r="F29" s="54"/>
      <c r="G29" s="107">
        <f t="shared" si="2"/>
        <v>0</v>
      </c>
      <c r="H29" s="55"/>
      <c r="I29" s="108">
        <f t="shared" si="0"/>
        <v>0</v>
      </c>
      <c r="J29" s="56"/>
      <c r="K29" s="110">
        <f t="shared" si="1"/>
        <v>0</v>
      </c>
      <c r="L29" s="118"/>
      <c r="N29" s="78"/>
    </row>
    <row r="30" spans="1:14" ht="12.75">
      <c r="A30" s="13">
        <f t="shared" si="3"/>
        <v>45340</v>
      </c>
      <c r="B30" s="12" t="str">
        <f>VLOOKUP(WEEKDAY(A30,1),גיליון1!$A$3:$B$9,2,0)</f>
        <v>Sunday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89"/>
      <c r="N30" s="78"/>
    </row>
    <row r="31" spans="1:14" ht="12.75">
      <c r="A31" s="13">
        <f t="shared" si="3"/>
        <v>45341</v>
      </c>
      <c r="B31" s="12" t="str">
        <f>VLOOKUP(WEEKDAY(A31,1),גיליון1!$A$3:$B$9,2,0)</f>
        <v>Monday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89"/>
      <c r="N31" s="78"/>
    </row>
    <row r="32" spans="1:14" ht="12.75">
      <c r="A32" s="13">
        <f t="shared" si="3"/>
        <v>45342</v>
      </c>
      <c r="B32" s="12" t="str">
        <f>VLOOKUP(WEEKDAY(A32,1),גיליון1!$A$3:$B$9,2,0)</f>
        <v>Tuesday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89"/>
      <c r="N32" s="78"/>
    </row>
    <row r="33" spans="1:14" ht="12.75">
      <c r="A33" s="13">
        <f t="shared" si="3"/>
        <v>45343</v>
      </c>
      <c r="B33" s="12" t="str">
        <f>VLOOKUP(WEEKDAY(A33,1),גיליון1!$A$3:$B$9,2,0)</f>
        <v>Wednesday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89"/>
      <c r="N33" s="78"/>
    </row>
    <row r="34" spans="1:14" ht="12.75">
      <c r="A34" s="13">
        <f>+A33+1</f>
        <v>45344</v>
      </c>
      <c r="B34" s="12" t="str">
        <f>VLOOKUP(WEEKDAY(A34,1),גיליון1!$A$3:$B$9,2,0)</f>
        <v>Thursday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89"/>
      <c r="N34" s="78"/>
    </row>
    <row r="35" spans="1:14" ht="12.75">
      <c r="A35" s="109">
        <f t="shared" si="3"/>
        <v>45345</v>
      </c>
      <c r="B35" s="106" t="str">
        <f>VLOOKUP(WEEKDAY(A35,1),גיליון1!$A$3:$B$9,2,0)</f>
        <v>Friday</v>
      </c>
      <c r="C35" s="51"/>
      <c r="D35" s="52"/>
      <c r="E35" s="53"/>
      <c r="F35" s="54"/>
      <c r="G35" s="107">
        <f t="shared" si="2"/>
        <v>0</v>
      </c>
      <c r="H35" s="55"/>
      <c r="I35" s="108">
        <f t="shared" si="0"/>
        <v>0</v>
      </c>
      <c r="J35" s="56"/>
      <c r="K35" s="110">
        <f t="shared" si="1"/>
        <v>0</v>
      </c>
      <c r="L35" s="118"/>
      <c r="N35" s="78"/>
    </row>
    <row r="36" spans="1:14" ht="12.75">
      <c r="A36" s="109">
        <f t="shared" si="3"/>
        <v>45346</v>
      </c>
      <c r="B36" s="106" t="str">
        <f>VLOOKUP(WEEKDAY(A36,1),גיליון1!$A$3:$B$9,2,0)</f>
        <v>Saturday</v>
      </c>
      <c r="C36" s="51"/>
      <c r="D36" s="52"/>
      <c r="E36" s="53"/>
      <c r="F36" s="54"/>
      <c r="G36" s="107">
        <f t="shared" si="2"/>
        <v>0</v>
      </c>
      <c r="H36" s="55"/>
      <c r="I36" s="108">
        <f t="shared" si="0"/>
        <v>0</v>
      </c>
      <c r="J36" s="56"/>
      <c r="K36" s="110">
        <f t="shared" si="1"/>
        <v>0</v>
      </c>
      <c r="L36" s="118"/>
      <c r="N36" s="78"/>
    </row>
    <row r="37" spans="1:14" ht="12.75">
      <c r="A37" s="13">
        <f t="shared" si="3"/>
        <v>45347</v>
      </c>
      <c r="B37" s="12" t="str">
        <f>VLOOKUP(WEEKDAY(A37,1),גיליון1!$A$3:$B$9,2,0)</f>
        <v>Sunday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89"/>
      <c r="N37" s="78"/>
    </row>
    <row r="38" spans="1:14" ht="12.75">
      <c r="A38" s="13">
        <f t="shared" si="3"/>
        <v>45348</v>
      </c>
      <c r="B38" s="12" t="str">
        <f>VLOOKUP(WEEKDAY(A38,1),גיליון1!$A$3:$B$9,2,0)</f>
        <v>Monday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89"/>
      <c r="N38" s="78"/>
    </row>
    <row r="39" spans="1:14" ht="12.75">
      <c r="A39" s="13">
        <f t="shared" si="3"/>
        <v>45349</v>
      </c>
      <c r="B39" s="12" t="str">
        <f>VLOOKUP(WEEKDAY(A39,1),גיליון1!$A$3:$B$9,2,0)</f>
        <v>Tuesday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89"/>
      <c r="N39" s="78"/>
    </row>
    <row r="40" spans="1:14" ht="12.75">
      <c r="A40" s="13">
        <f t="shared" si="3"/>
        <v>45350</v>
      </c>
      <c r="B40" s="12" t="str">
        <f>VLOOKUP(WEEKDAY(A40,1),גיליון1!$A$3:$B$9,2,0)</f>
        <v>Wednesday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89"/>
      <c r="N40" s="78"/>
    </row>
    <row r="41" spans="1:14" ht="12.75">
      <c r="A41" s="13">
        <f t="shared" si="3"/>
        <v>45351</v>
      </c>
      <c r="B41" s="12" t="str">
        <f>VLOOKUP(WEEKDAY(A41,1),גיליון1!$A$3:$B$9,2,0)</f>
        <v>Thursday</v>
      </c>
      <c r="C41" s="51"/>
      <c r="D41" s="52"/>
      <c r="E41" s="53"/>
      <c r="F41" s="54"/>
      <c r="G41" s="72">
        <f>SUM(C41:F41)</f>
        <v>0</v>
      </c>
      <c r="H41" s="55"/>
      <c r="I41" s="4">
        <f>+H41+G41</f>
        <v>0</v>
      </c>
      <c r="J41" s="56"/>
      <c r="K41" s="6">
        <f>+J41+I41</f>
        <v>0</v>
      </c>
      <c r="L41" s="89"/>
      <c r="N41" s="78"/>
    </row>
    <row r="42" spans="1:14" ht="12.75">
      <c r="A42" s="13"/>
      <c r="B42" s="12"/>
      <c r="C42" s="112"/>
      <c r="D42" s="113"/>
      <c r="E42" s="114"/>
      <c r="F42" s="115"/>
      <c r="G42" s="72"/>
      <c r="H42" s="116"/>
      <c r="I42" s="4"/>
      <c r="J42" s="117"/>
      <c r="K42" s="6"/>
      <c r="L42" s="89"/>
      <c r="N42" s="78"/>
    </row>
    <row r="43" spans="1:14" ht="13.5" thickBot="1">
      <c r="A43" s="13"/>
      <c r="B43" s="12"/>
      <c r="C43" s="112"/>
      <c r="D43" s="113"/>
      <c r="E43" s="114"/>
      <c r="F43" s="115"/>
      <c r="G43" s="72"/>
      <c r="H43" s="116"/>
      <c r="I43" s="4"/>
      <c r="J43" s="117"/>
      <c r="K43" s="6"/>
      <c r="L43" s="89"/>
      <c r="N43" s="78"/>
    </row>
    <row r="44" spans="1:12" ht="13.5" thickBot="1">
      <c r="A44" s="189" t="s">
        <v>11</v>
      </c>
      <c r="B44" s="190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87" t="s">
        <v>30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</row>
    <row r="46" spans="1:12" ht="42" customHeight="1">
      <c r="A46" s="186" t="s">
        <v>23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</row>
    <row r="47" spans="1:12" ht="19.5" customHeight="1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1:12" ht="12.75">
      <c r="A48" s="42"/>
      <c r="B48" s="77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88"/>
      <c r="D49" s="188"/>
      <c r="E49" s="46"/>
      <c r="F49" s="46"/>
      <c r="G49" s="46"/>
      <c r="H49" s="26" t="s">
        <v>13</v>
      </c>
      <c r="I49" s="26"/>
      <c r="J49" s="26"/>
      <c r="K49" s="105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87" t="s">
        <v>50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</row>
    <row r="54" spans="1:12" ht="12.75">
      <c r="A54" s="42"/>
      <c r="B54" s="45" t="s">
        <v>12</v>
      </c>
      <c r="C54" s="185"/>
      <c r="D54" s="185"/>
      <c r="E54" s="46"/>
      <c r="F54" s="46"/>
      <c r="G54" s="46"/>
      <c r="H54" s="26" t="s">
        <v>13</v>
      </c>
      <c r="I54" s="26"/>
      <c r="J54" s="26"/>
      <c r="K54" s="102"/>
      <c r="L54" s="46"/>
    </row>
    <row r="55" spans="1:12" ht="12.75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85"/>
      <c r="D56" s="185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3.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1">
      <selection activeCell="L28" sqref="L28"/>
    </sheetView>
  </sheetViews>
  <sheetFormatPr defaultColWidth="9.28125" defaultRowHeight="12.75"/>
  <cols>
    <col min="1" max="1" width="13.00390625" style="14" customWidth="1"/>
    <col min="2" max="2" width="17.28125" style="14" customWidth="1"/>
    <col min="3" max="3" width="9.7109375" style="14" customWidth="1"/>
    <col min="4" max="4" width="11.28125" style="14" customWidth="1"/>
    <col min="5" max="5" width="11.00390625" style="14" customWidth="1"/>
    <col min="6" max="6" width="10.7109375" style="14" customWidth="1"/>
    <col min="7" max="7" width="7.7109375" style="14" customWidth="1"/>
    <col min="8" max="8" width="10.28125" style="14" customWidth="1"/>
    <col min="9" max="9" width="11.7109375" style="14" customWidth="1"/>
    <col min="10" max="10" width="11.57421875" style="14" customWidth="1"/>
    <col min="11" max="11" width="7.28125" style="14" customWidth="1"/>
    <col min="12" max="12" width="10.8515625" style="14" customWidth="1"/>
    <col min="13" max="14" width="9.28125" style="14" customWidth="1"/>
    <col min="15" max="16384" width="9.28125" style="14" customWidth="1"/>
  </cols>
  <sheetData>
    <row r="1" spans="1:12" ht="18.75" customHeight="1">
      <c r="A1" s="191" t="s">
        <v>17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7.25">
      <c r="A2" s="15"/>
      <c r="B2" s="16" t="s">
        <v>0</v>
      </c>
      <c r="C2" s="17"/>
      <c r="D2" s="101">
        <f>+A13</f>
        <v>45352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77" t="str">
        <f>'total year'!C4:E4</f>
        <v>TAU</v>
      </c>
      <c r="D4" s="177"/>
      <c r="E4" s="23"/>
      <c r="F4" s="16" t="s">
        <v>38</v>
      </c>
      <c r="G4" s="19"/>
      <c r="H4" s="22"/>
      <c r="I4" s="177" t="str">
        <f>IF('total year'!I4:K4=0," ",'total year'!I4:K4)</f>
        <v> </v>
      </c>
      <c r="J4" s="177"/>
      <c r="K4" s="20"/>
      <c r="L4" s="17"/>
      <c r="M4" s="81" t="s">
        <v>31</v>
      </c>
    </row>
    <row r="5" spans="1:15" ht="17.25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2" t="s">
        <v>39</v>
      </c>
      <c r="O5" s="82"/>
    </row>
    <row r="6" spans="1:13" ht="17.25">
      <c r="A6" s="21"/>
      <c r="B6" s="16" t="s">
        <v>1</v>
      </c>
      <c r="C6" s="192" t="str">
        <f>IF('total year'!C6:E6=0," ",'total year'!C6:E6)</f>
        <v> </v>
      </c>
      <c r="D6" s="192"/>
      <c r="E6" s="22"/>
      <c r="F6" s="16" t="s">
        <v>37</v>
      </c>
      <c r="G6" s="19"/>
      <c r="H6" s="26"/>
      <c r="I6" s="177" t="str">
        <f>IF('total year'!I6:K6=0," ",'total year'!I6:K6)</f>
        <v> </v>
      </c>
      <c r="J6" s="177"/>
      <c r="K6" s="20"/>
      <c r="L6" s="22"/>
      <c r="M6" s="82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60" t="s">
        <v>2</v>
      </c>
      <c r="D8" s="161"/>
      <c r="E8" s="162"/>
      <c r="F8" s="163"/>
      <c r="G8" s="163"/>
      <c r="H8" s="173" t="s">
        <v>33</v>
      </c>
      <c r="I8" s="166" t="s">
        <v>35</v>
      </c>
      <c r="J8" s="164" t="s">
        <v>28</v>
      </c>
      <c r="K8" s="178" t="s">
        <v>34</v>
      </c>
      <c r="L8" s="178" t="s">
        <v>18</v>
      </c>
    </row>
    <row r="9" spans="1:12" ht="12.75" customHeight="1">
      <c r="A9" s="31"/>
      <c r="B9" s="32"/>
      <c r="C9" s="73"/>
      <c r="D9" s="71"/>
      <c r="E9" s="71"/>
      <c r="F9" s="71"/>
      <c r="G9" s="169" t="s">
        <v>21</v>
      </c>
      <c r="H9" s="174"/>
      <c r="I9" s="167"/>
      <c r="J9" s="165"/>
      <c r="K9" s="179"/>
      <c r="L9" s="179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70"/>
      <c r="H10" s="174"/>
      <c r="I10" s="167"/>
      <c r="J10" s="181" t="s">
        <v>48</v>
      </c>
      <c r="K10" s="179"/>
      <c r="L10" s="179"/>
      <c r="M10" s="81" t="s">
        <v>31</v>
      </c>
    </row>
    <row r="11" spans="1:13" ht="31.5" customHeight="1">
      <c r="A11" s="33"/>
      <c r="B11" s="38" t="s">
        <v>45</v>
      </c>
      <c r="C11" s="94" t="str">
        <f>IF('total year'!C11=0," ",'total year'!C11)</f>
        <v> </v>
      </c>
      <c r="D11" s="95" t="str">
        <f>IF('total year'!D11=0," ",'total year'!D11)</f>
        <v> </v>
      </c>
      <c r="E11" s="95" t="str">
        <f>IF('total year'!E11=0," ",'total year'!E11)</f>
        <v> </v>
      </c>
      <c r="F11" s="95" t="str">
        <f>IF('total year'!F11=0," ",'total year'!F11)</f>
        <v> </v>
      </c>
      <c r="G11" s="170"/>
      <c r="H11" s="174"/>
      <c r="I11" s="167"/>
      <c r="J11" s="182"/>
      <c r="K11" s="179"/>
      <c r="L11" s="179"/>
      <c r="M11" s="82" t="s">
        <v>41</v>
      </c>
    </row>
    <row r="12" spans="1:13" ht="31.5" customHeight="1" thickBot="1">
      <c r="A12" s="39"/>
      <c r="B12" s="40" t="s">
        <v>49</v>
      </c>
      <c r="C12" s="94" t="str">
        <f>IF('total year'!C12=0," ",'total year'!C12)</f>
        <v> </v>
      </c>
      <c r="D12" s="95" t="str">
        <f>IF('total year'!D12=0," ",'total year'!D12)</f>
        <v> </v>
      </c>
      <c r="E12" s="95" t="str">
        <f>IF('total year'!E12=0," ",'total year'!E12)</f>
        <v> </v>
      </c>
      <c r="F12" s="95" t="str">
        <f>IF('total year'!F12=0," ",'total year'!F12)</f>
        <v> </v>
      </c>
      <c r="G12" s="171"/>
      <c r="H12" s="175"/>
      <c r="I12" s="168"/>
      <c r="J12" s="183"/>
      <c r="K12" s="180"/>
      <c r="L12" s="180"/>
      <c r="M12" s="82" t="s">
        <v>42</v>
      </c>
    </row>
    <row r="13" spans="1:14" ht="12.75">
      <c r="A13" s="109">
        <v>45352</v>
      </c>
      <c r="B13" s="106" t="str">
        <f>VLOOKUP(WEEKDAY(A13,1),גיליון1!$A$3:$B$9,2,0)</f>
        <v>Friday</v>
      </c>
      <c r="C13" s="51"/>
      <c r="D13" s="52"/>
      <c r="E13" s="53"/>
      <c r="F13" s="54"/>
      <c r="G13" s="107">
        <f>SUM(C13:F13)</f>
        <v>0</v>
      </c>
      <c r="H13" s="55"/>
      <c r="I13" s="108">
        <f aca="true" t="shared" si="0" ref="I13:I43">+H13+G13</f>
        <v>0</v>
      </c>
      <c r="J13" s="56"/>
      <c r="K13" s="110">
        <f aca="true" t="shared" si="1" ref="K13:K43">+J13+I13</f>
        <v>0</v>
      </c>
      <c r="L13" s="118"/>
      <c r="N13" s="78"/>
    </row>
    <row r="14" spans="1:14" ht="12.75">
      <c r="A14" s="109">
        <f>+A13+1</f>
        <v>45353</v>
      </c>
      <c r="B14" s="106" t="str">
        <f>VLOOKUP(WEEKDAY(A14,1),גיליון1!$A$3:$B$9,2,0)</f>
        <v>Saturday</v>
      </c>
      <c r="C14" s="51"/>
      <c r="D14" s="52"/>
      <c r="E14" s="53"/>
      <c r="F14" s="54"/>
      <c r="G14" s="107">
        <f aca="true" t="shared" si="2" ref="G14:G43">SUM(C14:F14)</f>
        <v>0</v>
      </c>
      <c r="H14" s="55"/>
      <c r="I14" s="108">
        <f t="shared" si="0"/>
        <v>0</v>
      </c>
      <c r="J14" s="56"/>
      <c r="K14" s="110">
        <f t="shared" si="1"/>
        <v>0</v>
      </c>
      <c r="L14" s="118"/>
      <c r="N14" s="78"/>
    </row>
    <row r="15" spans="1:14" ht="12.75">
      <c r="A15" s="13">
        <f aca="true" t="shared" si="3" ref="A15:A43">+A14+1</f>
        <v>45354</v>
      </c>
      <c r="B15" s="12" t="str">
        <f>VLOOKUP(WEEKDAY(A15,1),גיליון1!$A$3:$B$9,2,0)</f>
        <v>Sunday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89"/>
      <c r="N15" s="78"/>
    </row>
    <row r="16" spans="1:14" ht="12.75">
      <c r="A16" s="13">
        <f t="shared" si="3"/>
        <v>45355</v>
      </c>
      <c r="B16" s="12" t="str">
        <f>VLOOKUP(WEEKDAY(A16,1),גיליון1!$A$3:$B$9,2,0)</f>
        <v>Monday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89"/>
      <c r="N16" s="78"/>
    </row>
    <row r="17" spans="1:14" ht="12.75">
      <c r="A17" s="13">
        <f t="shared" si="3"/>
        <v>45356</v>
      </c>
      <c r="B17" s="12" t="str">
        <f>VLOOKUP(WEEKDAY(A17,1),גיליון1!$A$3:$B$9,2,0)</f>
        <v>Tuesday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89"/>
      <c r="N17" s="78"/>
    </row>
    <row r="18" spans="1:14" ht="12.75">
      <c r="A18" s="13">
        <f t="shared" si="3"/>
        <v>45357</v>
      </c>
      <c r="B18" s="12" t="str">
        <f>VLOOKUP(WEEKDAY(A18,1),גיליון1!$A$3:$B$9,2,0)</f>
        <v>Wednesday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89"/>
      <c r="N18" s="78"/>
    </row>
    <row r="19" spans="1:14" ht="12.75">
      <c r="A19" s="13">
        <f t="shared" si="3"/>
        <v>45358</v>
      </c>
      <c r="B19" s="12" t="str">
        <f>VLOOKUP(WEEKDAY(A19,1),גיליון1!$A$3:$B$9,2,0)</f>
        <v>Thursday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89"/>
      <c r="N19" s="78"/>
    </row>
    <row r="20" spans="1:14" ht="12.75">
      <c r="A20" s="109">
        <f t="shared" si="3"/>
        <v>45359</v>
      </c>
      <c r="B20" s="106" t="str">
        <f>VLOOKUP(WEEKDAY(A20,1),גיליון1!$A$3:$B$9,2,0)</f>
        <v>Friday</v>
      </c>
      <c r="C20" s="51"/>
      <c r="D20" s="52"/>
      <c r="E20" s="53"/>
      <c r="F20" s="54"/>
      <c r="G20" s="107">
        <f t="shared" si="2"/>
        <v>0</v>
      </c>
      <c r="H20" s="55"/>
      <c r="I20" s="108">
        <f t="shared" si="0"/>
        <v>0</v>
      </c>
      <c r="J20" s="56"/>
      <c r="K20" s="110">
        <f t="shared" si="1"/>
        <v>0</v>
      </c>
      <c r="L20" s="118"/>
      <c r="N20" s="78"/>
    </row>
    <row r="21" spans="1:14" ht="12.75">
      <c r="A21" s="109">
        <f t="shared" si="3"/>
        <v>45360</v>
      </c>
      <c r="B21" s="106" t="str">
        <f>VLOOKUP(WEEKDAY(A21,1),גיליון1!$A$3:$B$9,2,0)</f>
        <v>Saturday</v>
      </c>
      <c r="C21" s="51"/>
      <c r="D21" s="52"/>
      <c r="E21" s="53"/>
      <c r="F21" s="54"/>
      <c r="G21" s="107">
        <f t="shared" si="2"/>
        <v>0</v>
      </c>
      <c r="H21" s="55"/>
      <c r="I21" s="108">
        <f t="shared" si="0"/>
        <v>0</v>
      </c>
      <c r="J21" s="56"/>
      <c r="K21" s="110">
        <f t="shared" si="1"/>
        <v>0</v>
      </c>
      <c r="L21" s="118"/>
      <c r="N21" s="78"/>
    </row>
    <row r="22" spans="1:14" ht="12.75">
      <c r="A22" s="13">
        <f t="shared" si="3"/>
        <v>45361</v>
      </c>
      <c r="B22" s="12" t="str">
        <f>VLOOKUP(WEEKDAY(A22,1),גיליון1!$A$3:$B$9,2,0)</f>
        <v>Sunday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89"/>
      <c r="N22" s="78"/>
    </row>
    <row r="23" spans="1:14" ht="12.75">
      <c r="A23" s="13">
        <f t="shared" si="3"/>
        <v>45362</v>
      </c>
      <c r="B23" s="12" t="str">
        <f>VLOOKUP(WEEKDAY(A23,1),גיליון1!$A$3:$B$9,2,0)</f>
        <v>Monday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89"/>
      <c r="N23" s="78"/>
    </row>
    <row r="24" spans="1:14" ht="12.75">
      <c r="A24" s="13">
        <f t="shared" si="3"/>
        <v>45363</v>
      </c>
      <c r="B24" s="12" t="str">
        <f>VLOOKUP(WEEKDAY(A24,1),גיליון1!$A$3:$B$9,2,0)</f>
        <v>Tuesday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89"/>
      <c r="N24" s="78"/>
    </row>
    <row r="25" spans="1:14" ht="12.75">
      <c r="A25" s="13">
        <f t="shared" si="3"/>
        <v>45364</v>
      </c>
      <c r="B25" s="12" t="str">
        <f>VLOOKUP(WEEKDAY(A25,1),גיליון1!$A$3:$B$9,2,0)</f>
        <v>Wednesday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89"/>
      <c r="N25" s="78"/>
    </row>
    <row r="26" spans="1:14" ht="12.75">
      <c r="A26" s="13">
        <f t="shared" si="3"/>
        <v>45365</v>
      </c>
      <c r="B26" s="12" t="str">
        <f>VLOOKUP(WEEKDAY(A26,1),גיליון1!$A$3:$B$9,2,0)</f>
        <v>Thursday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89"/>
      <c r="N26" s="78"/>
    </row>
    <row r="27" spans="1:14" ht="12.75">
      <c r="A27" s="109">
        <f t="shared" si="3"/>
        <v>45366</v>
      </c>
      <c r="B27" s="106" t="str">
        <f>VLOOKUP(WEEKDAY(A27,1),גיליון1!$A$3:$B$9,2,0)</f>
        <v>Friday</v>
      </c>
      <c r="C27" s="51"/>
      <c r="D27" s="52"/>
      <c r="E27" s="53"/>
      <c r="F27" s="54"/>
      <c r="G27" s="107">
        <f t="shared" si="2"/>
        <v>0</v>
      </c>
      <c r="H27" s="55"/>
      <c r="I27" s="108">
        <f t="shared" si="0"/>
        <v>0</v>
      </c>
      <c r="J27" s="56"/>
      <c r="K27" s="110">
        <f t="shared" si="1"/>
        <v>0</v>
      </c>
      <c r="L27" s="118" t="s">
        <v>94</v>
      </c>
      <c r="N27" s="78"/>
    </row>
    <row r="28" spans="1:14" ht="12.75">
      <c r="A28" s="109">
        <f t="shared" si="3"/>
        <v>45367</v>
      </c>
      <c r="B28" s="106" t="str">
        <f>VLOOKUP(WEEKDAY(A28,1),גיליון1!$A$3:$B$9,2,0)</f>
        <v>Saturday</v>
      </c>
      <c r="C28" s="51"/>
      <c r="D28" s="52"/>
      <c r="E28" s="53"/>
      <c r="F28" s="54"/>
      <c r="G28" s="107">
        <f t="shared" si="2"/>
        <v>0</v>
      </c>
      <c r="H28" s="55"/>
      <c r="I28" s="108">
        <f t="shared" si="0"/>
        <v>0</v>
      </c>
      <c r="J28" s="56"/>
      <c r="K28" s="110">
        <f t="shared" si="1"/>
        <v>0</v>
      </c>
      <c r="L28" s="118"/>
      <c r="N28" s="78"/>
    </row>
    <row r="29" spans="1:14" ht="12.75">
      <c r="A29" s="13">
        <f t="shared" si="3"/>
        <v>45368</v>
      </c>
      <c r="B29" s="12" t="str">
        <f>VLOOKUP(WEEKDAY(A29,1),גיליון1!$A$3:$B$9,2,0)</f>
        <v>Sunday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89"/>
      <c r="N29" s="78"/>
    </row>
    <row r="30" spans="1:14" ht="12.75">
      <c r="A30" s="13">
        <f t="shared" si="3"/>
        <v>45369</v>
      </c>
      <c r="B30" s="12" t="str">
        <f>VLOOKUP(WEEKDAY(A30,1),גיליון1!$A$3:$B$9,2,0)</f>
        <v>Monday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89"/>
      <c r="N30" s="78"/>
    </row>
    <row r="31" spans="1:14" ht="12.75">
      <c r="A31" s="13">
        <f t="shared" si="3"/>
        <v>45370</v>
      </c>
      <c r="B31" s="12" t="str">
        <f>VLOOKUP(WEEKDAY(A31,1),גיליון1!$A$3:$B$9,2,0)</f>
        <v>Tuesday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89"/>
      <c r="N31" s="78"/>
    </row>
    <row r="32" spans="1:14" ht="12.75">
      <c r="A32" s="13">
        <f t="shared" si="3"/>
        <v>45371</v>
      </c>
      <c r="B32" s="12" t="str">
        <f>VLOOKUP(WEEKDAY(A32,1),גיליון1!$A$3:$B$9,2,0)</f>
        <v>Wednesday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89"/>
      <c r="N32" s="78"/>
    </row>
    <row r="33" spans="1:14" ht="12.75">
      <c r="A33" s="13">
        <f t="shared" si="3"/>
        <v>45372</v>
      </c>
      <c r="B33" s="12" t="str">
        <f>VLOOKUP(WEEKDAY(A33,1),גיליון1!$A$3:$B$9,2,0)</f>
        <v>Thursday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89"/>
      <c r="N33" s="78"/>
    </row>
    <row r="34" spans="1:14" ht="12.75">
      <c r="A34" s="109">
        <f t="shared" si="3"/>
        <v>45373</v>
      </c>
      <c r="B34" s="106" t="str">
        <f>VLOOKUP(WEEKDAY(A34,1),גיליון1!$A$3:$B$9,2,0)</f>
        <v>Friday</v>
      </c>
      <c r="C34" s="51"/>
      <c r="D34" s="52"/>
      <c r="E34" s="53"/>
      <c r="F34" s="54"/>
      <c r="G34" s="107">
        <f t="shared" si="2"/>
        <v>0</v>
      </c>
      <c r="H34" s="55"/>
      <c r="I34" s="108">
        <f t="shared" si="0"/>
        <v>0</v>
      </c>
      <c r="J34" s="56"/>
      <c r="K34" s="110">
        <f t="shared" si="1"/>
        <v>0</v>
      </c>
      <c r="L34" s="118"/>
      <c r="N34" s="78"/>
    </row>
    <row r="35" spans="1:14" ht="12.75">
      <c r="A35" s="109">
        <f t="shared" si="3"/>
        <v>45374</v>
      </c>
      <c r="B35" s="106" t="str">
        <f>VLOOKUP(WEEKDAY(A35,1),גיליון1!$A$3:$B$9,2,0)</f>
        <v>Saturday</v>
      </c>
      <c r="C35" s="51"/>
      <c r="D35" s="52"/>
      <c r="E35" s="53"/>
      <c r="F35" s="54"/>
      <c r="G35" s="107">
        <f t="shared" si="2"/>
        <v>0</v>
      </c>
      <c r="H35" s="55"/>
      <c r="I35" s="108">
        <f t="shared" si="0"/>
        <v>0</v>
      </c>
      <c r="J35" s="56"/>
      <c r="K35" s="110">
        <f t="shared" si="1"/>
        <v>0</v>
      </c>
      <c r="L35" s="118"/>
      <c r="N35" s="78"/>
    </row>
    <row r="36" spans="1:14" ht="12.75">
      <c r="A36" s="13">
        <f t="shared" si="3"/>
        <v>45375</v>
      </c>
      <c r="B36" s="12" t="str">
        <f>VLOOKUP(WEEKDAY(A36,1),גיליון1!$A$3:$B$9,2,0)</f>
        <v>Sunday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89" t="s">
        <v>53</v>
      </c>
      <c r="N36" s="78"/>
    </row>
    <row r="37" spans="1:14" ht="12.75">
      <c r="A37" s="13">
        <f t="shared" si="3"/>
        <v>45376</v>
      </c>
      <c r="B37" s="12" t="str">
        <f>VLOOKUP(WEEKDAY(A37,1),גיליון1!$A$3:$B$9,2,0)</f>
        <v>Monday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89"/>
      <c r="N37" s="78"/>
    </row>
    <row r="38" spans="1:14" ht="12.75">
      <c r="A38" s="13">
        <f t="shared" si="3"/>
        <v>45377</v>
      </c>
      <c r="B38" s="12" t="str">
        <f>VLOOKUP(WEEKDAY(A38,1),גיליון1!$A$3:$B$9,2,0)</f>
        <v>Tuesday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89"/>
      <c r="N38" s="78"/>
    </row>
    <row r="39" spans="1:14" ht="12.75">
      <c r="A39" s="13">
        <f t="shared" si="3"/>
        <v>45378</v>
      </c>
      <c r="B39" s="12" t="str">
        <f>VLOOKUP(WEEKDAY(A39,1),גיליון1!$A$3:$B$9,2,0)</f>
        <v>Wednesday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89"/>
      <c r="N39" s="78"/>
    </row>
    <row r="40" spans="1:14" ht="12.75">
      <c r="A40" s="13">
        <f t="shared" si="3"/>
        <v>45379</v>
      </c>
      <c r="B40" s="12" t="str">
        <f>VLOOKUP(WEEKDAY(A40,1),גיליון1!$A$3:$B$9,2,0)</f>
        <v>Thursday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89"/>
      <c r="N40" s="78"/>
    </row>
    <row r="41" spans="1:14" ht="12.75">
      <c r="A41" s="109">
        <f t="shared" si="3"/>
        <v>45380</v>
      </c>
      <c r="B41" s="106" t="str">
        <f>VLOOKUP(WEEKDAY(A41,1),גיליון1!$A$3:$B$9,2,0)</f>
        <v>Friday</v>
      </c>
      <c r="C41" s="51"/>
      <c r="D41" s="52"/>
      <c r="E41" s="53"/>
      <c r="F41" s="54"/>
      <c r="G41" s="107">
        <f t="shared" si="2"/>
        <v>0</v>
      </c>
      <c r="H41" s="55"/>
      <c r="I41" s="108">
        <f t="shared" si="0"/>
        <v>0</v>
      </c>
      <c r="J41" s="56"/>
      <c r="K41" s="110">
        <f t="shared" si="1"/>
        <v>0</v>
      </c>
      <c r="L41" s="118"/>
      <c r="N41" s="78"/>
    </row>
    <row r="42" spans="1:14" ht="12.75">
      <c r="A42" s="109">
        <f t="shared" si="3"/>
        <v>45381</v>
      </c>
      <c r="B42" s="106" t="str">
        <f>VLOOKUP(WEEKDAY(A42,1),גיליון1!$A$3:$B$9,2,0)</f>
        <v>Saturday</v>
      </c>
      <c r="C42" s="51"/>
      <c r="D42" s="52"/>
      <c r="E42" s="53"/>
      <c r="F42" s="54"/>
      <c r="G42" s="107">
        <f t="shared" si="2"/>
        <v>0</v>
      </c>
      <c r="H42" s="55"/>
      <c r="I42" s="108">
        <f t="shared" si="0"/>
        <v>0</v>
      </c>
      <c r="J42" s="56"/>
      <c r="K42" s="110">
        <f t="shared" si="1"/>
        <v>0</v>
      </c>
      <c r="L42" s="118"/>
      <c r="N42" s="78"/>
    </row>
    <row r="43" spans="1:14" ht="13.5" thickBot="1">
      <c r="A43" s="13">
        <f t="shared" si="3"/>
        <v>45382</v>
      </c>
      <c r="B43" s="12" t="str">
        <f>VLOOKUP(WEEKDAY(A43,1),גיליון1!$A$3:$B$9,2,0)</f>
        <v>Sunday</v>
      </c>
      <c r="C43" s="51"/>
      <c r="D43" s="52"/>
      <c r="E43" s="53"/>
      <c r="F43" s="54"/>
      <c r="G43" s="72">
        <f t="shared" si="2"/>
        <v>0</v>
      </c>
      <c r="H43" s="55"/>
      <c r="I43" s="4">
        <f t="shared" si="0"/>
        <v>0</v>
      </c>
      <c r="J43" s="56"/>
      <c r="K43" s="6">
        <f t="shared" si="1"/>
        <v>0</v>
      </c>
      <c r="L43" s="89"/>
      <c r="N43" s="78"/>
    </row>
    <row r="44" spans="1:12" ht="13.5" thickBot="1">
      <c r="A44" s="189" t="s">
        <v>11</v>
      </c>
      <c r="B44" s="190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87" t="s">
        <v>30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</row>
    <row r="46" spans="1:12" ht="42" customHeight="1">
      <c r="A46" s="186" t="s">
        <v>23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</row>
    <row r="47" spans="1:12" ht="19.5" customHeight="1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1:12" ht="12.75">
      <c r="A48" s="42"/>
      <c r="B48" s="77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88"/>
      <c r="D49" s="188"/>
      <c r="E49" s="46"/>
      <c r="F49" s="46"/>
      <c r="G49" s="46"/>
      <c r="H49" s="26" t="s">
        <v>13</v>
      </c>
      <c r="I49" s="26"/>
      <c r="J49" s="26"/>
      <c r="K49" s="105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87" t="s">
        <v>50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</row>
    <row r="54" spans="1:12" ht="12.75">
      <c r="A54" s="42"/>
      <c r="B54" s="45" t="s">
        <v>12</v>
      </c>
      <c r="C54" s="185"/>
      <c r="D54" s="185"/>
      <c r="E54" s="46"/>
      <c r="F54" s="46"/>
      <c r="G54" s="46"/>
      <c r="H54" s="26" t="s">
        <v>13</v>
      </c>
      <c r="I54" s="26"/>
      <c r="J54" s="26"/>
      <c r="K54" s="102"/>
      <c r="L54" s="46"/>
    </row>
    <row r="55" spans="1:12" ht="12.75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85"/>
      <c r="D56" s="185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3.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ARD-HUJI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Boaz Naim</dc:creator>
  <cp:keywords/>
  <dc:description/>
  <cp:lastModifiedBy>Michal Ayalon Tal</cp:lastModifiedBy>
  <cp:lastPrinted>2023-06-06T07:45:26Z</cp:lastPrinted>
  <dcterms:created xsi:type="dcterms:W3CDTF">2007-09-02T07:48:11Z</dcterms:created>
  <dcterms:modified xsi:type="dcterms:W3CDTF">2023-12-25T07:08:59Z</dcterms:modified>
  <cp:category/>
  <cp:version/>
  <cp:contentType/>
  <cp:contentStatus/>
</cp:coreProperties>
</file>