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400" windowHeight="8140" tabRatio="820" firstSheet="2" activeTab="2"/>
  </bookViews>
  <sheets>
    <sheet name="HE EU1" sheetId="1" state="hidden" r:id="rId1"/>
    <sheet name="HE EU2" sheetId="2" state="hidden" r:id="rId2"/>
    <sheet name="total year" sheetId="3" r:id="rId3"/>
    <sheet name="10-2022" sheetId="4" r:id="rId4"/>
    <sheet name="11-2022" sheetId="5" r:id="rId5"/>
    <sheet name="12-2022" sheetId="6" r:id="rId6"/>
    <sheet name="1-2023" sheetId="7" r:id="rId7"/>
    <sheet name="2-2023" sheetId="8" r:id="rId8"/>
    <sheet name="3-2023" sheetId="9" r:id="rId9"/>
    <sheet name="4-2023" sheetId="10" r:id="rId10"/>
    <sheet name="5-2023" sheetId="11" r:id="rId11"/>
    <sheet name="6-2023" sheetId="12" r:id="rId12"/>
    <sheet name="7-2023" sheetId="13" r:id="rId13"/>
    <sheet name="8-2023" sheetId="14" r:id="rId14"/>
    <sheet name="9-2023" sheetId="15" r:id="rId15"/>
    <sheet name="גיליון1" sheetId="16" state="hidden" r:id="rId16"/>
  </sheets>
  <definedNames>
    <definedName name="_ftn1" localSheetId="0">'HE EU1'!$A$15</definedName>
    <definedName name="_ftnref1" localSheetId="0">'HE EU1'!$B$11</definedName>
    <definedName name="_xlfn.IFERROR" hidden="1">#NAME?</definedName>
    <definedName name="_xlnm.Print_Area" localSheetId="3">'10-2022'!$A$1:$L$58</definedName>
    <definedName name="_xlnm.Print_Area" localSheetId="4">'11-2022'!$A$1:$L$58</definedName>
    <definedName name="_xlnm.Print_Area" localSheetId="6">'1-2023'!$A$1:$L$59</definedName>
    <definedName name="_xlnm.Print_Area" localSheetId="5">'12-2022'!$A$1:$L$58</definedName>
    <definedName name="_xlnm.Print_Area" localSheetId="7">'2-2023'!$A$1:$L$59</definedName>
    <definedName name="_xlnm.Print_Area" localSheetId="8">'3-2023'!$A$1:$L$58</definedName>
    <definedName name="_xlnm.Print_Area" localSheetId="9">'4-2023'!$A$1:$L$59</definedName>
    <definedName name="_xlnm.Print_Area" localSheetId="10">'5-2023'!$A$1:$L$59</definedName>
    <definedName name="_xlnm.Print_Area" localSheetId="11">'6-2023'!$A$1:$L$59</definedName>
    <definedName name="_xlnm.Print_Area" localSheetId="12">'7-2023'!$A$1:$L$59</definedName>
    <definedName name="_xlnm.Print_Area" localSheetId="13">'8-2023'!$A$1:$L$59</definedName>
    <definedName name="_xlnm.Print_Area" localSheetId="14">'9-2023'!$A$1:$L$59</definedName>
    <definedName name="_xlnm.Print_Area" localSheetId="0">'HE EU1'!$A$1:$E$62</definedName>
    <definedName name="_xlnm.Print_Area" localSheetId="2">'total year'!$A$1:$L$29</definedName>
  </definedNames>
  <calcPr fullCalcOnLoad="1"/>
</workbook>
</file>

<file path=xl/sharedStrings.xml><?xml version="1.0" encoding="utf-8"?>
<sst xmlns="http://schemas.openxmlformats.org/spreadsheetml/2006/main" count="709" uniqueCount="103">
  <si>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</si>
  <si>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</si>
  <si>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</si>
  <si>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</si>
  <si>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</si>
  <si>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</si>
  <si>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</si>
  <si>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</si>
  <si>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</si>
  <si>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</si>
  <si>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</si>
  <si>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</si>
  <si>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</si>
  <si>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</si>
  <si>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</si>
  <si>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</si>
  <si>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</si>
  <si>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</si>
  <si>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</si>
  <si>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TAU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</si>
  <si>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</si>
  <si>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</si>
  <si>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</si>
  <si>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</si>
  <si>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</si>
  <si>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</si>
  <si>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</si>
  <si>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</si>
  <si>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</si>
  <si>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</si>
  <si>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</si>
  <si>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</si>
  <si>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</si>
  <si>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</si>
  <si>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</si>
  <si>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</si>
  <si>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</si>
  <si>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</si>
  <si>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</si>
  <si>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</si>
  <si>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</si>
  <si>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</si>
  <si>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</si>
  <si>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</si>
  <si>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</si>
  <si>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</si>
  <si>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</si>
  <si>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</si>
  <si>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</si>
  <si>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</si>
  <si>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</si>
  <si>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>ראש השנה</t>
  </si>
  <si>
    <t>חול המועד</t>
  </si>
  <si>
    <t>חנוכה</t>
  </si>
  <si>
    <t>פורים</t>
  </si>
  <si>
    <t>ערב פסח</t>
  </si>
  <si>
    <t>ערב חג שני</t>
  </si>
  <si>
    <t>ערב שבועות</t>
  </si>
  <si>
    <t>שבועות</t>
  </si>
  <si>
    <t>חופשה מרוכזת</t>
  </si>
  <si>
    <t>חג שני</t>
  </si>
  <si>
    <t>יום העצמאות</t>
  </si>
  <si>
    <t>ערב ראש השנה</t>
  </si>
  <si>
    <t>ט באב</t>
  </si>
  <si>
    <t>10/2022-9/2023</t>
  </si>
  <si>
    <t>ערב יום כיפור</t>
  </si>
  <si>
    <t>יום כיפור</t>
  </si>
  <si>
    <t>גשר</t>
  </si>
  <si>
    <t>ערב סוכות</t>
  </si>
  <si>
    <t>סוכות</t>
  </si>
  <si>
    <t xml:space="preserve">ערב יום העצמאות </t>
  </si>
  <si>
    <t>סוף סמס' קיץ</t>
  </si>
  <si>
    <t>בחירות</t>
  </si>
  <si>
    <t>סוף סמס' א</t>
  </si>
  <si>
    <t>תחילת סמס' א</t>
  </si>
  <si>
    <t>תחילת סמס' ב</t>
  </si>
  <si>
    <t>חג פסח שני</t>
  </si>
  <si>
    <t xml:space="preserve">חג פסח  </t>
  </si>
  <si>
    <t>סוף סמס' ב</t>
  </si>
  <si>
    <t>תחילת סמס' קיץ</t>
  </si>
  <si>
    <t>To be filled in and uploaded as deliverable in the Funding &amp; Tenders Portal Grant Management System, at the due date foreseen in the system.</t>
  </si>
  <si>
    <t>YEAR</t>
  </si>
  <si>
    <t>01/10/2022-30/09/2023</t>
  </si>
  <si>
    <t>Project acronym:</t>
  </si>
  <si>
    <t>Participant name:</t>
  </si>
  <si>
    <t>Name of the person:</t>
  </si>
  <si>
    <t>Project number:</t>
  </si>
  <si>
    <t>Type of personnel:</t>
  </si>
  <si>
    <t>(e.g.15, 7,5, 0,5)</t>
  </si>
  <si>
    <t>Work Packages worked on</t>
  </si>
  <si>
    <t>(e.g. WP2; WP5)</t>
  </si>
  <si>
    <t xml:space="preserve">Date and signature of the person </t>
  </si>
  <si>
    <t xml:space="preserve">Name, date and signature of the supervisor </t>
  </si>
  <si>
    <t>Day worked un the action</t>
  </si>
  <si>
    <t>Signature:</t>
  </si>
  <si>
    <t xml:space="preserve">Date: </t>
  </si>
  <si>
    <t>Name:</t>
  </si>
  <si>
    <t>Date:</t>
  </si>
  <si>
    <r>
      <t>EU GRANTS</t>
    </r>
    <r>
      <rPr>
        <b/>
        <sz val="18"/>
        <color indexed="63"/>
        <rFont val="Calibri"/>
        <family val="2"/>
      </rPr>
      <t xml:space="preserve"> </t>
    </r>
    <r>
      <rPr>
        <b/>
        <sz val="18"/>
        <color indexed="63"/>
        <rFont val="Arial"/>
        <family val="2"/>
      </rPr>
      <t xml:space="preserve">DECLARATION OF DAYS WORKED ON A PROJECT </t>
    </r>
  </si>
  <si>
    <t>TOTAL days</t>
  </si>
  <si>
    <t>by hous a year</t>
  </si>
  <si>
    <t>TOTAL DAYS</t>
  </si>
  <si>
    <t>לבדיקת עיגולים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</si>
</sst>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dd"/>
    <numFmt numFmtId="202" formatCode="[$-1010409]d\ mmm\ yy;@"/>
    <numFmt numFmtId="203" formatCode="mm/yyyy"/>
    <numFmt numFmtId="204" formatCode="0.0"/>
  </numFmts>
  <fonts count="75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b/>
      <sz val="18"/>
      <color indexed="63"/>
      <name val="Arial"/>
      <family val="2"/>
    </font>
    <font>
      <b/>
      <sz val="18"/>
      <color indexed="63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23"/>
      <name val="Arial"/>
      <family val="2"/>
    </font>
    <font>
      <i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595959"/>
      <name val="Arial"/>
      <family val="2"/>
    </font>
    <font>
      <sz val="12"/>
      <color rgb="FF7F7F7F"/>
      <name val="Arial"/>
      <family val="2"/>
    </font>
    <font>
      <sz val="12"/>
      <color rgb="FF595959"/>
      <name val="Arial"/>
      <family val="2"/>
    </font>
    <font>
      <b/>
      <sz val="12"/>
      <color rgb="FF595959"/>
      <name val="Arial"/>
      <family val="2"/>
    </font>
    <font>
      <b/>
      <u val="single"/>
      <sz val="12"/>
      <color theme="10"/>
      <name val="Arial"/>
      <family val="2"/>
    </font>
    <font>
      <b/>
      <sz val="9"/>
      <color rgb="FF7F7F7F"/>
      <name val="Arial"/>
      <family val="2"/>
    </font>
    <font>
      <i/>
      <sz val="9"/>
      <color rgb="FF4AA55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>
        <color rgb="FFBFBFBF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BFBFBF"/>
      </left>
      <right style="thick">
        <color rgb="FFBFBFBF"/>
      </right>
      <top>
        <color indexed="63"/>
      </top>
      <bottom style="thick">
        <color rgb="FFBFBFBF"/>
      </bottom>
    </border>
    <border>
      <left style="thick">
        <color rgb="FFBFBFBF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>
        <color indexed="63"/>
      </right>
      <top style="thick">
        <color rgb="FFBFBFBF"/>
      </top>
      <bottom>
        <color indexed="63"/>
      </bottom>
    </border>
    <border>
      <left>
        <color indexed="63"/>
      </left>
      <right>
        <color indexed="63"/>
      </right>
      <top style="thick">
        <color rgb="FFBFBFB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9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6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9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6" fontId="0" fillId="33" borderId="30" xfId="42" applyNumberFormat="1" applyFont="1" applyFill="1" applyBorder="1" applyAlignment="1" applyProtection="1">
      <alignment horizontal="right"/>
      <protection/>
    </xf>
    <xf numFmtId="186" fontId="0" fillId="33" borderId="19" xfId="42" applyNumberFormat="1" applyFont="1" applyFill="1" applyBorder="1" applyAlignment="1" applyProtection="1">
      <alignment horizontal="right"/>
      <protection/>
    </xf>
    <xf numFmtId="186" fontId="0" fillId="33" borderId="25" xfId="42" applyNumberFormat="1" applyFont="1" applyFill="1" applyBorder="1" applyAlignment="1" applyProtection="1">
      <alignment horizontal="right"/>
      <protection/>
    </xf>
    <xf numFmtId="186" fontId="5" fillId="33" borderId="31" xfId="42" applyNumberFormat="1" applyFont="1" applyFill="1" applyBorder="1" applyAlignment="1" applyProtection="1">
      <alignment horizontal="right"/>
      <protection/>
    </xf>
    <xf numFmtId="186" fontId="5" fillId="33" borderId="32" xfId="42" applyNumberFormat="1" applyFont="1" applyFill="1" applyBorder="1" applyAlignment="1" applyProtection="1">
      <alignment horizontal="right"/>
      <protection/>
    </xf>
    <xf numFmtId="186" fontId="5" fillId="33" borderId="33" xfId="42" applyNumberFormat="1" applyFont="1" applyFill="1" applyBorder="1" applyAlignment="1" applyProtection="1">
      <alignment horizontal="right"/>
      <protection/>
    </xf>
    <xf numFmtId="186" fontId="5" fillId="33" borderId="34" xfId="42" applyNumberFormat="1" applyFont="1" applyFill="1" applyBorder="1" applyAlignment="1" applyProtection="1">
      <alignment horizontal="right"/>
      <protection/>
    </xf>
    <xf numFmtId="186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/>
      <protection/>
    </xf>
    <xf numFmtId="9" fontId="0" fillId="0" borderId="40" xfId="59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9" fontId="0" fillId="0" borderId="0" xfId="0" applyNumberFormat="1" applyAlignment="1" applyProtection="1">
      <alignment/>
      <protection/>
    </xf>
    <xf numFmtId="186" fontId="0" fillId="33" borderId="27" xfId="42" applyNumberFormat="1" applyFont="1" applyFill="1" applyBorder="1" applyAlignment="1" applyProtection="1">
      <alignment horizontal="right"/>
      <protection/>
    </xf>
    <xf numFmtId="9" fontId="0" fillId="0" borderId="41" xfId="59" applyBorder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7" fillId="34" borderId="46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7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top" wrapText="1"/>
      <protection locked="0"/>
    </xf>
    <xf numFmtId="0" fontId="13" fillId="34" borderId="38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8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98" fontId="3" fillId="5" borderId="18" xfId="0" applyNumberFormat="1" applyFont="1" applyFill="1" applyBorder="1" applyAlignment="1" applyProtection="1">
      <alignment horizontal="center"/>
      <protection/>
    </xf>
    <xf numFmtId="14" fontId="67" fillId="0" borderId="0" xfId="0" applyNumberFormat="1" applyFont="1" applyFill="1" applyBorder="1" applyAlignment="1" applyProtection="1">
      <alignment horizontal="center"/>
      <protection locked="0"/>
    </xf>
    <xf numFmtId="1" fontId="5" fillId="7" borderId="17" xfId="0" applyNumberFormat="1" applyFont="1" applyFill="1" applyBorder="1" applyAlignment="1" applyProtection="1">
      <alignment horizontal="left"/>
      <protection/>
    </xf>
    <xf numFmtId="0" fontId="5" fillId="7" borderId="36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/>
    </xf>
    <xf numFmtId="196" fontId="0" fillId="7" borderId="18" xfId="0" applyNumberFormat="1" applyFont="1" applyFill="1" applyBorder="1" applyAlignment="1" applyProtection="1">
      <alignment horizontal="center"/>
      <protection/>
    </xf>
    <xf numFmtId="0" fontId="5" fillId="7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wrapText="1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8" fillId="7" borderId="13" xfId="0" applyFont="1" applyFill="1" applyBorder="1" applyAlignment="1" applyProtection="1">
      <alignment wrapText="1"/>
      <protection locked="0"/>
    </xf>
    <xf numFmtId="0" fontId="10" fillId="7" borderId="13" xfId="0" applyFont="1" applyFill="1" applyBorder="1" applyAlignment="1" applyProtection="1">
      <alignment wrapText="1"/>
      <protection locked="0"/>
    </xf>
    <xf numFmtId="0" fontId="68" fillId="35" borderId="48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49" xfId="0" applyFont="1" applyBorder="1" applyAlignment="1">
      <alignment vertical="center" wrapText="1"/>
    </xf>
    <xf numFmtId="0" fontId="70" fillId="0" borderId="50" xfId="0" applyFont="1" applyBorder="1" applyAlignment="1">
      <alignment vertical="center" wrapText="1"/>
    </xf>
    <xf numFmtId="0" fontId="70" fillId="0" borderId="51" xfId="0" applyFont="1" applyBorder="1" applyAlignment="1">
      <alignment horizontal="left" vertical="center" wrapText="1" indent="8"/>
    </xf>
    <xf numFmtId="0" fontId="70" fillId="0" borderId="51" xfId="0" applyFont="1" applyBorder="1" applyAlignment="1">
      <alignment horizontal="left" vertical="center" wrapText="1" indent="6"/>
    </xf>
    <xf numFmtId="0" fontId="18" fillId="0" borderId="0" xfId="0" applyFont="1" applyAlignment="1">
      <alignment/>
    </xf>
    <xf numFmtId="0" fontId="16" fillId="0" borderId="25" xfId="0" applyFont="1" applyBorder="1" applyAlignment="1">
      <alignment/>
    </xf>
    <xf numFmtId="14" fontId="70" fillId="0" borderId="50" xfId="0" applyNumberFormat="1" applyFont="1" applyBorder="1" applyAlignment="1">
      <alignment vertical="center" wrapText="1"/>
    </xf>
    <xf numFmtId="0" fontId="71" fillId="36" borderId="17" xfId="0" applyFont="1" applyFill="1" applyBorder="1" applyAlignment="1">
      <alignment/>
    </xf>
    <xf numFmtId="0" fontId="71" fillId="36" borderId="17" xfId="0" applyFont="1" applyFill="1" applyBorder="1" applyAlignment="1">
      <alignment vertical="center"/>
    </xf>
    <xf numFmtId="0" fontId="72" fillId="36" borderId="49" xfId="53" applyFont="1" applyFill="1" applyBorder="1" applyAlignment="1">
      <alignment horizontal="center" vertical="center" wrapText="1"/>
    </xf>
    <xf numFmtId="0" fontId="71" fillId="36" borderId="49" xfId="0" applyFont="1" applyFill="1" applyBorder="1" applyAlignment="1">
      <alignment horizontal="center" vertical="center" wrapText="1"/>
    </xf>
    <xf numFmtId="0" fontId="73" fillId="36" borderId="5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/>
    </xf>
    <xf numFmtId="0" fontId="71" fillId="0" borderId="51" xfId="0" applyFont="1" applyBorder="1" applyAlignment="1">
      <alignment horizontal="center" vertical="center" wrapText="1"/>
    </xf>
    <xf numFmtId="0" fontId="74" fillId="35" borderId="53" xfId="0" applyFont="1" applyFill="1" applyBorder="1" applyAlignment="1">
      <alignment vertical="center"/>
    </xf>
    <xf numFmtId="14" fontId="3" fillId="0" borderId="0" xfId="0" applyNumberFormat="1" applyFont="1" applyAlignment="1">
      <alignment/>
    </xf>
    <xf numFmtId="0" fontId="71" fillId="36" borderId="53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 wrapText="1"/>
    </xf>
    <xf numFmtId="203" fontId="71" fillId="36" borderId="48" xfId="0" applyNumberFormat="1" applyFont="1" applyFill="1" applyBorder="1" applyAlignment="1">
      <alignment horizontal="left" vertical="center" wrapText="1"/>
    </xf>
    <xf numFmtId="203" fontId="71" fillId="36" borderId="54" xfId="0" applyNumberFormat="1" applyFont="1" applyFill="1" applyBorder="1" applyAlignment="1">
      <alignment horizontal="left" vertical="center" wrapText="1"/>
    </xf>
    <xf numFmtId="203" fontId="71" fillId="36" borderId="53" xfId="0" applyNumberFormat="1" applyFont="1" applyFill="1" applyBorder="1" applyAlignment="1">
      <alignment horizontal="left" vertical="center" wrapText="1"/>
    </xf>
    <xf numFmtId="204" fontId="70" fillId="0" borderId="48" xfId="0" applyNumberFormat="1" applyFont="1" applyBorder="1" applyAlignment="1">
      <alignment horizontal="center" vertical="center" wrapText="1"/>
    </xf>
    <xf numFmtId="204" fontId="70" fillId="0" borderId="54" xfId="0" applyNumberFormat="1" applyFont="1" applyBorder="1" applyAlignment="1">
      <alignment horizontal="center" vertical="center" wrapText="1"/>
    </xf>
    <xf numFmtId="204" fontId="70" fillId="0" borderId="53" xfId="0" applyNumberFormat="1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71" fillId="36" borderId="48" xfId="0" applyFont="1" applyFill="1" applyBorder="1" applyAlignment="1">
      <alignment vertical="center" wrapText="1"/>
    </xf>
    <xf numFmtId="0" fontId="71" fillId="36" borderId="53" xfId="0" applyFont="1" applyFill="1" applyBorder="1" applyAlignment="1">
      <alignment vertical="center" wrapText="1"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57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7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35">
      <selection activeCell="I6" sqref="I6:K6"/>
    </sheetView>
  </sheetViews>
  <sheetFormatPr defaultColWidth="8.8515625" defaultRowHeight="12.75"/>
  <cols>
    <col min="1" max="1" width="12.421875" style="124" customWidth="1"/>
    <col min="2" max="2" width="12.8515625" style="124" customWidth="1"/>
    <col min="3" max="3" width="20.8515625" style="124" customWidth="1"/>
    <col min="4" max="5" width="31.140625" style="124" customWidth="1"/>
    <col min="6" max="16384" width="8.8515625" style="124" customWidth="1"/>
  </cols>
  <sheetData>
    <row r="1" s="131" customFormat="1" ht="24" thickTop="1">
      <c r="A1" s="123" t="s">
        <v>98</v>
      </c>
    </row>
    <row r="2" ht="15.75" thickBot="1">
      <c r="A2" s="141" t="s">
        <v>80</v>
      </c>
    </row>
    <row r="3" spans="1:3" ht="15.75" thickTop="1">
      <c r="A3" s="125" t="s">
        <v>81</v>
      </c>
      <c r="B3" s="142" t="s">
        <v>82</v>
      </c>
      <c r="C3" s="125"/>
    </row>
    <row r="5" spans="1:5" ht="15">
      <c r="A5" s="134" t="s">
        <v>83</v>
      </c>
      <c r="B5" s="139"/>
      <c r="C5" s="132">
        <f>IF('total year'!$C$12=0,"",'total year'!$C$12)</f>
      </c>
      <c r="D5" s="134" t="s">
        <v>86</v>
      </c>
      <c r="E5" s="132">
        <f>IF('total year'!$C$11=0,"",'total year'!$C$11)</f>
      </c>
    </row>
    <row r="6" spans="1:3" ht="15">
      <c r="A6" s="134" t="s">
        <v>84</v>
      </c>
      <c r="B6" s="139"/>
      <c r="C6" s="132" t="str">
        <f>IF('total year'!$C$4=0,"",'total year'!$C$4)</f>
        <v>TAU</v>
      </c>
    </row>
    <row r="7" spans="1:5" ht="15">
      <c r="A7" s="134" t="s">
        <v>85</v>
      </c>
      <c r="B7" s="139"/>
      <c r="C7" s="132">
        <f>IF('total year'!$C$6=0,"",'total year'!$C$6)</f>
      </c>
      <c r="D7" s="135" t="s">
        <v>87</v>
      </c>
      <c r="E7" s="132"/>
    </row>
    <row r="8" ht="15">
      <c r="D8" s="126"/>
    </row>
    <row r="10" ht="15.75" thickBot="1"/>
    <row r="11" spans="1:5" ht="46.5" thickTop="1">
      <c r="A11" s="158" t="s">
        <v>0</v>
      </c>
      <c r="B11" s="136" t="s">
        <v>93</v>
      </c>
      <c r="C11" s="137" t="s">
        <v>89</v>
      </c>
      <c r="D11" s="158" t="s">
        <v>91</v>
      </c>
      <c r="E11" s="158" t="s">
        <v>92</v>
      </c>
    </row>
    <row r="12" spans="1:5" ht="23.25" thickBot="1">
      <c r="A12" s="159"/>
      <c r="B12" s="138" t="s">
        <v>88</v>
      </c>
      <c r="C12" s="138" t="s">
        <v>90</v>
      </c>
      <c r="D12" s="159"/>
      <c r="E12" s="159"/>
    </row>
    <row r="13" spans="1:5" ht="15.75" thickTop="1">
      <c r="A13" s="147">
        <f>+'total year'!$B$13</f>
        <v>44835</v>
      </c>
      <c r="B13" s="150">
        <f>MROUND('10-2022'!$C$44/8,0.5)</f>
        <v>0</v>
      </c>
      <c r="C13" s="153"/>
      <c r="D13" s="127" t="s">
        <v>94</v>
      </c>
      <c r="E13" s="127" t="s">
        <v>96</v>
      </c>
    </row>
    <row r="14" spans="1:5" ht="15">
      <c r="A14" s="148"/>
      <c r="B14" s="151"/>
      <c r="C14" s="154"/>
      <c r="D14" s="128"/>
      <c r="E14" s="128" t="s">
        <v>94</v>
      </c>
    </row>
    <row r="15" spans="1:5" ht="15">
      <c r="A15" s="148"/>
      <c r="B15" s="151"/>
      <c r="C15" s="154"/>
      <c r="D15" s="133"/>
      <c r="E15" s="128"/>
    </row>
    <row r="16" spans="1:5" ht="15.75" thickBot="1">
      <c r="A16" s="149"/>
      <c r="B16" s="152"/>
      <c r="C16" s="155"/>
      <c r="D16" s="129" t="s">
        <v>95</v>
      </c>
      <c r="E16" s="130" t="s">
        <v>97</v>
      </c>
    </row>
    <row r="17" spans="1:5" ht="15.75" thickTop="1">
      <c r="A17" s="147">
        <f>+'11-2022'!$D$2</f>
        <v>44866</v>
      </c>
      <c r="B17" s="150">
        <f>MROUND('11-2022'!$C$44/8,0.5)</f>
        <v>0</v>
      </c>
      <c r="C17" s="153"/>
      <c r="D17" s="128" t="s">
        <v>94</v>
      </c>
      <c r="E17" s="128" t="s">
        <v>96</v>
      </c>
    </row>
    <row r="18" spans="1:5" ht="15">
      <c r="A18" s="148"/>
      <c r="B18" s="151"/>
      <c r="C18" s="154"/>
      <c r="D18" s="128"/>
      <c r="E18" s="128" t="s">
        <v>94</v>
      </c>
    </row>
    <row r="19" spans="1:5" ht="15">
      <c r="A19" s="148"/>
      <c r="B19" s="151"/>
      <c r="C19" s="154"/>
      <c r="D19" s="133"/>
      <c r="E19" s="128"/>
    </row>
    <row r="20" spans="1:5" ht="15.75" thickBot="1">
      <c r="A20" s="149"/>
      <c r="B20" s="152"/>
      <c r="C20" s="155"/>
      <c r="D20" s="129" t="s">
        <v>95</v>
      </c>
      <c r="E20" s="130" t="s">
        <v>97</v>
      </c>
    </row>
    <row r="21" spans="1:5" ht="15.75" thickTop="1">
      <c r="A21" s="147">
        <f>+'total year'!$B$15</f>
        <v>44896</v>
      </c>
      <c r="B21" s="150">
        <f>MROUND('12-2022'!$C$44/8,0.5)</f>
        <v>0</v>
      </c>
      <c r="C21" s="153"/>
      <c r="D21" s="128" t="s">
        <v>94</v>
      </c>
      <c r="E21" s="128" t="s">
        <v>96</v>
      </c>
    </row>
    <row r="22" spans="1:5" ht="15">
      <c r="A22" s="148"/>
      <c r="B22" s="151"/>
      <c r="C22" s="154"/>
      <c r="D22" s="128"/>
      <c r="E22" s="128" t="s">
        <v>94</v>
      </c>
    </row>
    <row r="23" spans="1:5" ht="15">
      <c r="A23" s="148"/>
      <c r="B23" s="151"/>
      <c r="C23" s="154"/>
      <c r="D23" s="128"/>
      <c r="E23" s="128"/>
    </row>
    <row r="24" spans="1:5" ht="15.75" thickBot="1">
      <c r="A24" s="149"/>
      <c r="B24" s="152"/>
      <c r="C24" s="155"/>
      <c r="D24" s="129" t="s">
        <v>95</v>
      </c>
      <c r="E24" s="130" t="s">
        <v>97</v>
      </c>
    </row>
    <row r="25" spans="1:5" ht="15.75" thickTop="1">
      <c r="A25" s="147">
        <f>+'total year'!B16</f>
        <v>44927</v>
      </c>
      <c r="B25" s="150">
        <f>MROUND('1-2023'!$C$44/8,0.5)</f>
        <v>0</v>
      </c>
      <c r="C25" s="153"/>
      <c r="D25" s="128" t="s">
        <v>94</v>
      </c>
      <c r="E25" s="128" t="s">
        <v>96</v>
      </c>
    </row>
    <row r="26" spans="1:5" ht="15">
      <c r="A26" s="148"/>
      <c r="B26" s="151"/>
      <c r="C26" s="154"/>
      <c r="D26" s="128"/>
      <c r="E26" s="128" t="s">
        <v>94</v>
      </c>
    </row>
    <row r="27" spans="1:5" ht="15">
      <c r="A27" s="148"/>
      <c r="B27" s="151"/>
      <c r="C27" s="154"/>
      <c r="D27" s="128"/>
      <c r="E27" s="128"/>
    </row>
    <row r="28" spans="1:5" ht="15.75" thickBot="1">
      <c r="A28" s="149"/>
      <c r="B28" s="152"/>
      <c r="C28" s="155"/>
      <c r="D28" s="129" t="s">
        <v>95</v>
      </c>
      <c r="E28" s="130" t="s">
        <v>97</v>
      </c>
    </row>
    <row r="29" spans="1:5" ht="15.75" thickTop="1">
      <c r="A29" s="147">
        <f>+'total year'!$B$17</f>
        <v>44958</v>
      </c>
      <c r="B29" s="150">
        <f>MROUND('2-2023'!$C$44/8,0.5)</f>
        <v>0</v>
      </c>
      <c r="C29" s="153"/>
      <c r="D29" s="128" t="s">
        <v>94</v>
      </c>
      <c r="E29" s="128" t="s">
        <v>96</v>
      </c>
    </row>
    <row r="30" spans="1:5" ht="15">
      <c r="A30" s="148"/>
      <c r="B30" s="151"/>
      <c r="C30" s="154"/>
      <c r="D30" s="128"/>
      <c r="E30" s="128" t="s">
        <v>94</v>
      </c>
    </row>
    <row r="31" spans="1:5" ht="15">
      <c r="A31" s="148"/>
      <c r="B31" s="151"/>
      <c r="C31" s="154"/>
      <c r="D31" s="128"/>
      <c r="E31" s="128"/>
    </row>
    <row r="32" spans="1:5" ht="15.75" thickBot="1">
      <c r="A32" s="149"/>
      <c r="B32" s="152"/>
      <c r="C32" s="155"/>
      <c r="D32" s="129" t="s">
        <v>95</v>
      </c>
      <c r="E32" s="130" t="s">
        <v>97</v>
      </c>
    </row>
    <row r="33" spans="1:5" ht="15.75" thickTop="1">
      <c r="A33" s="147">
        <f>+'total year'!$B$18</f>
        <v>44986</v>
      </c>
      <c r="B33" s="150">
        <f>MROUND('3-2023'!$C$44/8,0.5)</f>
        <v>0</v>
      </c>
      <c r="C33" s="153"/>
      <c r="D33" s="128" t="s">
        <v>94</v>
      </c>
      <c r="E33" s="128" t="s">
        <v>96</v>
      </c>
    </row>
    <row r="34" spans="1:5" ht="15">
      <c r="A34" s="148"/>
      <c r="B34" s="151"/>
      <c r="C34" s="154"/>
      <c r="D34" s="128"/>
      <c r="E34" s="128" t="s">
        <v>94</v>
      </c>
    </row>
    <row r="35" spans="1:5" ht="15">
      <c r="A35" s="148"/>
      <c r="B35" s="151"/>
      <c r="C35" s="154"/>
      <c r="D35" s="128"/>
      <c r="E35" s="128"/>
    </row>
    <row r="36" spans="1:5" ht="15.75" thickBot="1">
      <c r="A36" s="149"/>
      <c r="B36" s="152"/>
      <c r="C36" s="155"/>
      <c r="D36" s="129" t="s">
        <v>95</v>
      </c>
      <c r="E36" s="130" t="s">
        <v>97</v>
      </c>
    </row>
    <row r="37" spans="1:5" ht="15.75" thickTop="1">
      <c r="A37" s="147">
        <f>+'total year'!$B$19</f>
        <v>45017</v>
      </c>
      <c r="B37" s="150">
        <f>MROUND('4-2023'!$C$44/8,0.5)</f>
        <v>0</v>
      </c>
      <c r="C37" s="153"/>
      <c r="D37" s="128" t="s">
        <v>94</v>
      </c>
      <c r="E37" s="128" t="s">
        <v>96</v>
      </c>
    </row>
    <row r="38" spans="1:5" ht="15">
      <c r="A38" s="148"/>
      <c r="B38" s="151"/>
      <c r="C38" s="154"/>
      <c r="D38" s="128"/>
      <c r="E38" s="128" t="s">
        <v>94</v>
      </c>
    </row>
    <row r="39" spans="1:5" ht="15">
      <c r="A39" s="148"/>
      <c r="B39" s="151"/>
      <c r="C39" s="154"/>
      <c r="D39" s="128"/>
      <c r="E39" s="128"/>
    </row>
    <row r="40" spans="1:5" ht="15.75" thickBot="1">
      <c r="A40" s="149"/>
      <c r="B40" s="152"/>
      <c r="C40" s="155"/>
      <c r="D40" s="129" t="s">
        <v>95</v>
      </c>
      <c r="E40" s="130" t="s">
        <v>97</v>
      </c>
    </row>
    <row r="41" spans="1:5" ht="15.75" thickTop="1">
      <c r="A41" s="147">
        <f>+'total year'!$B$20</f>
        <v>45047</v>
      </c>
      <c r="B41" s="150">
        <f>MROUND('5-2023'!$C$44/8,0.5)</f>
        <v>0</v>
      </c>
      <c r="C41" s="153"/>
      <c r="D41" s="128" t="s">
        <v>94</v>
      </c>
      <c r="E41" s="128" t="s">
        <v>96</v>
      </c>
    </row>
    <row r="42" spans="1:5" ht="15">
      <c r="A42" s="148"/>
      <c r="B42" s="151"/>
      <c r="C42" s="154"/>
      <c r="D42" s="128"/>
      <c r="E42" s="128" t="s">
        <v>94</v>
      </c>
    </row>
    <row r="43" spans="1:5" ht="15">
      <c r="A43" s="148"/>
      <c r="B43" s="151"/>
      <c r="C43" s="154"/>
      <c r="D43" s="128"/>
      <c r="E43" s="128"/>
    </row>
    <row r="44" spans="1:5" ht="15.75" thickBot="1">
      <c r="A44" s="149"/>
      <c r="B44" s="152"/>
      <c r="C44" s="155"/>
      <c r="D44" s="129" t="s">
        <v>95</v>
      </c>
      <c r="E44" s="130" t="s">
        <v>97</v>
      </c>
    </row>
    <row r="45" spans="1:5" ht="15.75" thickTop="1">
      <c r="A45" s="147">
        <f>+'total year'!$B$21</f>
        <v>45078</v>
      </c>
      <c r="B45" s="150">
        <f>MROUND('6-2023'!$C$44/8,0.5)</f>
        <v>0</v>
      </c>
      <c r="C45" s="153"/>
      <c r="D45" s="128" t="s">
        <v>94</v>
      </c>
      <c r="E45" s="128" t="s">
        <v>96</v>
      </c>
    </row>
    <row r="46" spans="1:5" ht="15">
      <c r="A46" s="148"/>
      <c r="B46" s="151"/>
      <c r="C46" s="154"/>
      <c r="D46" s="128"/>
      <c r="E46" s="128" t="s">
        <v>94</v>
      </c>
    </row>
    <row r="47" spans="1:5" ht="15">
      <c r="A47" s="148"/>
      <c r="B47" s="151"/>
      <c r="C47" s="154"/>
      <c r="D47" s="128"/>
      <c r="E47" s="128"/>
    </row>
    <row r="48" spans="1:5" ht="15.75" thickBot="1">
      <c r="A48" s="149"/>
      <c r="B48" s="152"/>
      <c r="C48" s="155"/>
      <c r="D48" s="129" t="s">
        <v>95</v>
      </c>
      <c r="E48" s="130" t="s">
        <v>97</v>
      </c>
    </row>
    <row r="49" spans="1:5" ht="15.75" thickTop="1">
      <c r="A49" s="147">
        <f>+'total year'!$B$22</f>
        <v>45108</v>
      </c>
      <c r="B49" s="150">
        <f>MROUND('7-2023'!$C$44/8,0.5)</f>
        <v>0</v>
      </c>
      <c r="C49" s="153"/>
      <c r="D49" s="128" t="s">
        <v>94</v>
      </c>
      <c r="E49" s="128" t="s">
        <v>96</v>
      </c>
    </row>
    <row r="50" spans="1:5" ht="15">
      <c r="A50" s="148"/>
      <c r="B50" s="151"/>
      <c r="C50" s="154"/>
      <c r="D50" s="128"/>
      <c r="E50" s="128" t="s">
        <v>94</v>
      </c>
    </row>
    <row r="51" spans="1:5" ht="15">
      <c r="A51" s="148"/>
      <c r="B51" s="151"/>
      <c r="C51" s="154"/>
      <c r="D51" s="128"/>
      <c r="E51" s="128"/>
    </row>
    <row r="52" spans="1:5" ht="15.75" thickBot="1">
      <c r="A52" s="149"/>
      <c r="B52" s="152"/>
      <c r="C52" s="155"/>
      <c r="D52" s="129" t="s">
        <v>95</v>
      </c>
      <c r="E52" s="130" t="s">
        <v>97</v>
      </c>
    </row>
    <row r="53" spans="1:5" ht="15.75" thickTop="1">
      <c r="A53" s="147">
        <f>+'total year'!$B$23</f>
        <v>45139</v>
      </c>
      <c r="B53" s="150">
        <f>MROUND('8-2023'!$C$44/8,0.5)</f>
        <v>0</v>
      </c>
      <c r="C53" s="153"/>
      <c r="D53" s="128" t="s">
        <v>94</v>
      </c>
      <c r="E53" s="128" t="s">
        <v>96</v>
      </c>
    </row>
    <row r="54" spans="1:5" ht="15">
      <c r="A54" s="148"/>
      <c r="B54" s="151"/>
      <c r="C54" s="154"/>
      <c r="D54" s="128"/>
      <c r="E54" s="128" t="s">
        <v>94</v>
      </c>
    </row>
    <row r="55" spans="1:5" ht="15">
      <c r="A55" s="148"/>
      <c r="B55" s="151"/>
      <c r="C55" s="154"/>
      <c r="D55" s="128"/>
      <c r="E55" s="128"/>
    </row>
    <row r="56" spans="1:5" ht="15.75" thickBot="1">
      <c r="A56" s="149"/>
      <c r="B56" s="152"/>
      <c r="C56" s="155"/>
      <c r="D56" s="129" t="s">
        <v>95</v>
      </c>
      <c r="E56" s="130" t="s">
        <v>97</v>
      </c>
    </row>
    <row r="57" spans="1:5" ht="15.75" thickTop="1">
      <c r="A57" s="147">
        <f>+'total year'!$B$24</f>
        <v>45170</v>
      </c>
      <c r="B57" s="150">
        <f>MROUND('9-2023'!$C$44/8,0.5)</f>
        <v>0</v>
      </c>
      <c r="C57" s="153"/>
      <c r="D57" s="128" t="s">
        <v>94</v>
      </c>
      <c r="E57" s="128" t="s">
        <v>96</v>
      </c>
    </row>
    <row r="58" spans="1:5" ht="15">
      <c r="A58" s="148"/>
      <c r="B58" s="151"/>
      <c r="C58" s="154"/>
      <c r="D58" s="128"/>
      <c r="E58" s="128" t="s">
        <v>94</v>
      </c>
    </row>
    <row r="59" spans="1:5" ht="15">
      <c r="A59" s="148"/>
      <c r="B59" s="151"/>
      <c r="C59" s="154"/>
      <c r="D59" s="128"/>
      <c r="E59" s="128"/>
    </row>
    <row r="60" spans="1:5" ht="15.75" thickBot="1">
      <c r="A60" s="149"/>
      <c r="B60" s="152"/>
      <c r="C60" s="155"/>
      <c r="D60" s="129" t="s">
        <v>95</v>
      </c>
      <c r="E60" s="130" t="s">
        <v>97</v>
      </c>
    </row>
    <row r="61" spans="1:5" ht="31.5" thickBot="1" thickTop="1">
      <c r="A61" s="143" t="s">
        <v>101</v>
      </c>
      <c r="B61" s="140">
        <f>SUM(B13:B60)</f>
        <v>0</v>
      </c>
      <c r="C61" s="156"/>
      <c r="D61" s="157"/>
      <c r="E61" s="157"/>
    </row>
    <row r="62" ht="15.75" thickTop="1"/>
    <row r="66" spans="1:3" ht="31.5" thickBot="1">
      <c r="A66" s="143" t="s">
        <v>100</v>
      </c>
      <c r="B66" s="140">
        <f>MROUND('total year'!C25/8,0.5)</f>
        <v>0</v>
      </c>
      <c r="C66" s="124" t="s">
        <v>102</v>
      </c>
    </row>
    <row r="67" ht="15.75" thickTop="1"/>
  </sheetData>
  <sheetProtection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4">
      <selection activeCell="J19" sqref="J19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45017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62" t="s">
        <v>2</v>
      </c>
      <c r="D8" s="163"/>
      <c r="E8" s="164"/>
      <c r="F8" s="165"/>
      <c r="G8" s="19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87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6"/>
      <c r="B10" s="35" t="s">
        <v>3</v>
      </c>
      <c r="C10" s="90" t="s">
        <v>24</v>
      </c>
      <c r="D10" s="91" t="s">
        <v>25</v>
      </c>
      <c r="E10" s="91" t="s">
        <v>22</v>
      </c>
      <c r="F10" s="91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97"/>
      <c r="H12" s="177"/>
      <c r="I12" s="170"/>
      <c r="J12" s="185"/>
      <c r="K12" s="182"/>
      <c r="L12" s="182"/>
      <c r="M12" s="85" t="s">
        <v>42</v>
      </c>
    </row>
    <row r="13" spans="1:14" ht="12.75">
      <c r="A13" s="112">
        <v>45017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2">+H13+G13</f>
        <v>0</v>
      </c>
      <c r="J13" s="56"/>
      <c r="K13" s="113">
        <f aca="true" t="shared" si="1" ref="K13:K42">+J13+I13</f>
        <v>0</v>
      </c>
      <c r="L13" s="121"/>
      <c r="N13" s="81"/>
    </row>
    <row r="14" spans="1:14" ht="12.75">
      <c r="A14" s="13">
        <f>+A13+1</f>
        <v>45018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2">+A14+1</f>
        <v>45019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45020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45021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55</v>
      </c>
      <c r="N17" s="81"/>
    </row>
    <row r="18" spans="1:14" ht="12.75">
      <c r="A18" s="13">
        <f t="shared" si="3"/>
        <v>45022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 t="s">
        <v>77</v>
      </c>
      <c r="N18" s="81"/>
    </row>
    <row r="19" spans="1:14" ht="12.75">
      <c r="A19" s="112">
        <f t="shared" si="3"/>
        <v>45023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121"/>
      <c r="N19" s="81"/>
    </row>
    <row r="20" spans="1:14" ht="12.75">
      <c r="A20" s="112">
        <f t="shared" si="3"/>
        <v>45024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121"/>
      <c r="N20" s="81"/>
    </row>
    <row r="21" spans="1:14" ht="12.75">
      <c r="A21" s="13">
        <f t="shared" si="3"/>
        <v>45025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 t="s">
        <v>52</v>
      </c>
      <c r="N21" s="81"/>
    </row>
    <row r="22" spans="1:14" ht="12.75">
      <c r="A22" s="13">
        <f t="shared" si="3"/>
        <v>45026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 t="s">
        <v>52</v>
      </c>
      <c r="N22" s="81"/>
    </row>
    <row r="23" spans="1:14" ht="12.75">
      <c r="A23" s="13">
        <f t="shared" si="3"/>
        <v>45027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 t="s">
        <v>56</v>
      </c>
      <c r="N23" s="81"/>
    </row>
    <row r="24" spans="1:14" ht="12.75">
      <c r="A24" s="13">
        <f t="shared" si="3"/>
        <v>45028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 t="s">
        <v>76</v>
      </c>
      <c r="N24" s="81"/>
    </row>
    <row r="25" spans="1:14" ht="12.75">
      <c r="A25" s="13">
        <f t="shared" si="3"/>
        <v>45029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12">
        <f t="shared" si="3"/>
        <v>45030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121"/>
      <c r="N26" s="81"/>
    </row>
    <row r="27" spans="1:14" ht="12.75">
      <c r="A27" s="112">
        <f t="shared" si="3"/>
        <v>45031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121"/>
      <c r="N27" s="81"/>
    </row>
    <row r="28" spans="1:14" ht="12.75">
      <c r="A28" s="13">
        <f t="shared" si="3"/>
        <v>45032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45033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45034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45035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45036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12">
        <f t="shared" si="3"/>
        <v>45037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121"/>
      <c r="N33" s="81"/>
    </row>
    <row r="34" spans="1:14" ht="12.75">
      <c r="A34" s="112">
        <f t="shared" si="3"/>
        <v>45038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121"/>
      <c r="N34" s="81"/>
    </row>
    <row r="35" spans="1:14" ht="12.75">
      <c r="A35" s="13">
        <f t="shared" si="3"/>
        <v>45039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45040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23.25">
      <c r="A37" s="13">
        <f t="shared" si="3"/>
        <v>45041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70</v>
      </c>
      <c r="N37" s="81"/>
    </row>
    <row r="38" spans="1:14" ht="12.75">
      <c r="A38" s="13">
        <f>+A37+1</f>
        <v>45042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 t="s">
        <v>61</v>
      </c>
      <c r="N38" s="81"/>
    </row>
    <row r="39" spans="1:14" ht="12.75">
      <c r="A39" s="13">
        <f t="shared" si="3"/>
        <v>45043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12">
        <f t="shared" si="3"/>
        <v>45044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121"/>
      <c r="N40" s="81"/>
    </row>
    <row r="41" spans="1:14" ht="12.75">
      <c r="A41" s="112">
        <f t="shared" si="3"/>
        <v>45045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121"/>
      <c r="N41" s="81"/>
    </row>
    <row r="42" spans="1:14" ht="12.75">
      <c r="A42" s="13">
        <f t="shared" si="3"/>
        <v>45046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120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L38" sqref="L38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0.421875" style="14" customWidth="1"/>
    <col min="13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45047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45047</v>
      </c>
      <c r="B13" s="12" t="str">
        <f>VLOOKUP(WEEKDAY(A13,1),גיליון1!$A$3:$B$9,2,0)</f>
        <v>Monday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45048</v>
      </c>
      <c r="B14" s="12" t="str">
        <f>VLOOKUP(WEEKDAY(A14,1),גיליון1!$A$3:$B$9,2,0)</f>
        <v>Tuesday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>+A14+1</f>
        <v>45049</v>
      </c>
      <c r="B15" s="12" t="str">
        <f>VLOOKUP(WEEKDAY(A15,1),גיליון1!$A$3:$B$9,2,0)</f>
        <v>Wednesday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aca="true" t="shared" si="3" ref="A16:A43">+A15+1</f>
        <v>45050</v>
      </c>
      <c r="B16" s="12" t="str">
        <f>VLOOKUP(WEEKDAY(A16,1),גיליון1!$A$3:$B$9,2,0)</f>
        <v>Thursday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12">
        <f t="shared" si="3"/>
        <v>45051</v>
      </c>
      <c r="B17" s="109" t="str">
        <f>VLOOKUP(WEEKDAY(A17,1),גיליון1!$A$3:$B$9,2,0)</f>
        <v>Friday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121"/>
      <c r="N17" s="81"/>
    </row>
    <row r="18" spans="1:14" ht="12.75">
      <c r="A18" s="112">
        <f t="shared" si="3"/>
        <v>45052</v>
      </c>
      <c r="B18" s="109" t="str">
        <f>VLOOKUP(WEEKDAY(A18,1),גיליון1!$A$3:$B$9,2,0)</f>
        <v>Saturday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3">
        <f t="shared" si="1"/>
        <v>0</v>
      </c>
      <c r="L18" s="121"/>
      <c r="N18" s="81"/>
    </row>
    <row r="19" spans="1:14" ht="12.75">
      <c r="A19" s="13">
        <f t="shared" si="3"/>
        <v>45053</v>
      </c>
      <c r="B19" s="12" t="str">
        <f>VLOOKUP(WEEKDAY(A19,1),גיליון1!$A$3:$B$9,2,0)</f>
        <v>Sunday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45054</v>
      </c>
      <c r="B20" s="12" t="str">
        <f>VLOOKUP(WEEKDAY(A20,1),גיליון1!$A$3:$B$9,2,0)</f>
        <v>Monday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45055</v>
      </c>
      <c r="B21" s="12" t="str">
        <f>VLOOKUP(WEEKDAY(A21,1),גיליון1!$A$3:$B$9,2,0)</f>
        <v>Tuesday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45056</v>
      </c>
      <c r="B22" s="12" t="str">
        <f>VLOOKUP(WEEKDAY(A22,1),גיליון1!$A$3:$B$9,2,0)</f>
        <v>Wednesday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45057</v>
      </c>
      <c r="B23" s="12" t="str">
        <f>VLOOKUP(WEEKDAY(A23,1),גיליון1!$A$3:$B$9,2,0)</f>
        <v>Thursday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12">
        <f t="shared" si="3"/>
        <v>45058</v>
      </c>
      <c r="B24" s="109" t="str">
        <f>VLOOKUP(WEEKDAY(A24,1),גיליון1!$A$3:$B$9,2,0)</f>
        <v>Friday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121"/>
      <c r="N24" s="81"/>
    </row>
    <row r="25" spans="1:14" ht="12.75">
      <c r="A25" s="112">
        <f t="shared" si="3"/>
        <v>45059</v>
      </c>
      <c r="B25" s="109" t="str">
        <f>VLOOKUP(WEEKDAY(A25,1),גיליון1!$A$3:$B$9,2,0)</f>
        <v>Saturday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3">
        <f t="shared" si="1"/>
        <v>0</v>
      </c>
      <c r="L25" s="121"/>
      <c r="N25" s="81"/>
    </row>
    <row r="26" spans="1:14" ht="12.75">
      <c r="A26" s="13">
        <f t="shared" si="3"/>
        <v>45060</v>
      </c>
      <c r="B26" s="12" t="str">
        <f>VLOOKUP(WEEKDAY(A26,1),גיליון1!$A$3:$B$9,2,0)</f>
        <v>Sunday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45061</v>
      </c>
      <c r="B27" s="12" t="str">
        <f>VLOOKUP(WEEKDAY(A27,1),גיליון1!$A$3:$B$9,2,0)</f>
        <v>Monday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45062</v>
      </c>
      <c r="B28" s="12" t="str">
        <f>VLOOKUP(WEEKDAY(A28,1),גיליון1!$A$3:$B$9,2,0)</f>
        <v>Tuesday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45063</v>
      </c>
      <c r="B29" s="12" t="str">
        <f>VLOOKUP(WEEKDAY(A29,1),גיליון1!$A$3:$B$9,2,0)</f>
        <v>Wednesday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3">
        <f t="shared" si="3"/>
        <v>45064</v>
      </c>
      <c r="B30" s="12" t="str">
        <f>VLOOKUP(WEEKDAY(A30,1),גיליון1!$A$3:$B$9,2,0)</f>
        <v>Thursday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12">
        <f t="shared" si="3"/>
        <v>45065</v>
      </c>
      <c r="B31" s="109" t="str">
        <f>VLOOKUP(WEEKDAY(A31,1),גיליון1!$A$3:$B$9,2,0)</f>
        <v>Friday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121"/>
      <c r="N31" s="81"/>
    </row>
    <row r="32" spans="1:14" ht="12.75">
      <c r="A32" s="112">
        <f t="shared" si="3"/>
        <v>45066</v>
      </c>
      <c r="B32" s="109" t="str">
        <f>VLOOKUP(WEEKDAY(A32,1),גיליון1!$A$3:$B$9,2,0)</f>
        <v>Saturday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3">
        <f t="shared" si="1"/>
        <v>0</v>
      </c>
      <c r="L32" s="121"/>
      <c r="N32" s="81"/>
    </row>
    <row r="33" spans="1:14" ht="12.75">
      <c r="A33" s="13">
        <f t="shared" si="3"/>
        <v>45067</v>
      </c>
      <c r="B33" s="12" t="str">
        <f>VLOOKUP(WEEKDAY(A33,1),גיליון1!$A$3:$B$9,2,0)</f>
        <v>Sunday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45068</v>
      </c>
      <c r="B34" s="12" t="str">
        <f>VLOOKUP(WEEKDAY(A34,1),גיליון1!$A$3:$B$9,2,0)</f>
        <v>Monday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45069</v>
      </c>
      <c r="B35" s="12" t="str">
        <f>VLOOKUP(WEEKDAY(A35,1),גיליון1!$A$3:$B$9,2,0)</f>
        <v>Tuesday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45070</v>
      </c>
      <c r="B36" s="12" t="str">
        <f>VLOOKUP(WEEKDAY(A36,1),גיליון1!$A$3:$B$9,2,0)</f>
        <v>Wednesday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3">
        <f t="shared" si="3"/>
        <v>45071</v>
      </c>
      <c r="B37" s="12" t="str">
        <f>VLOOKUP(WEEKDAY(A37,1),גיליון1!$A$3:$B$9,2,0)</f>
        <v>Thursday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57</v>
      </c>
      <c r="N37" s="81"/>
    </row>
    <row r="38" spans="1:14" ht="12.75">
      <c r="A38" s="112">
        <f t="shared" si="3"/>
        <v>45072</v>
      </c>
      <c r="B38" s="109" t="str">
        <f>VLOOKUP(WEEKDAY(A38,1),גיליון1!$A$3:$B$9,2,0)</f>
        <v>Friday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121" t="s">
        <v>58</v>
      </c>
      <c r="N38" s="81"/>
    </row>
    <row r="39" spans="1:14" ht="12.75">
      <c r="A39" s="112">
        <f t="shared" si="3"/>
        <v>45073</v>
      </c>
      <c r="B39" s="109" t="str">
        <f>VLOOKUP(WEEKDAY(A39,1),גיליון1!$A$3:$B$9,2,0)</f>
        <v>Saturday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3">
        <f t="shared" si="1"/>
        <v>0</v>
      </c>
      <c r="L39" s="121"/>
      <c r="N39" s="81"/>
    </row>
    <row r="40" spans="1:14" ht="12.75">
      <c r="A40" s="13">
        <f t="shared" si="3"/>
        <v>45074</v>
      </c>
      <c r="B40" s="12" t="str">
        <f>VLOOKUP(WEEKDAY(A40,1),גיליון1!$A$3:$B$9,2,0)</f>
        <v>Sunday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45075</v>
      </c>
      <c r="B41" s="12" t="str">
        <f>VLOOKUP(WEEKDAY(A41,1),גיליון1!$A$3:$B$9,2,0)</f>
        <v>Monday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45076</v>
      </c>
      <c r="B42" s="12" t="str">
        <f>VLOOKUP(WEEKDAY(A42,1),גיליון1!$A$3:$B$9,2,0)</f>
        <v>Tuesday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>
        <f t="shared" si="3"/>
        <v>45077</v>
      </c>
      <c r="B43" s="12" t="str">
        <f>VLOOKUP(WEEKDAY(A43,1),גיליון1!$A$3:$B$9,2,0)</f>
        <v>Wednesday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9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45078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45078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12">
        <f>+A13+1</f>
        <v>45079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121"/>
      <c r="N14" s="81"/>
    </row>
    <row r="15" spans="1:14" ht="12.75">
      <c r="A15" s="112">
        <f aca="true" t="shared" si="3" ref="A15:A42">+A14+1</f>
        <v>45080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21"/>
      <c r="N15" s="81"/>
    </row>
    <row r="16" spans="1:14" ht="12.75">
      <c r="A16" s="13">
        <f t="shared" si="3"/>
        <v>45081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45082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45083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45084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45085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12">
        <f t="shared" si="3"/>
        <v>45086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121"/>
      <c r="N21" s="81"/>
    </row>
    <row r="22" spans="1:14" ht="12.75">
      <c r="A22" s="112">
        <f t="shared" si="3"/>
        <v>45087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21"/>
      <c r="N22" s="81"/>
    </row>
    <row r="23" spans="1:14" ht="12.75">
      <c r="A23" s="13">
        <f t="shared" si="3"/>
        <v>45088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45089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45090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45091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45092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12">
        <f t="shared" si="3"/>
        <v>45093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121"/>
      <c r="N28" s="81"/>
    </row>
    <row r="29" spans="1:14" ht="12.75">
      <c r="A29" s="112">
        <f t="shared" si="3"/>
        <v>45094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21"/>
      <c r="N29" s="81"/>
    </row>
    <row r="30" spans="1:14" ht="12.75">
      <c r="A30" s="13">
        <f t="shared" si="3"/>
        <v>45095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45096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45097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45098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45099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12">
        <f t="shared" si="3"/>
        <v>45100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121"/>
      <c r="N35" s="81"/>
    </row>
    <row r="36" spans="1:14" ht="12.75">
      <c r="A36" s="112">
        <f t="shared" si="3"/>
        <v>45101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21"/>
      <c r="N36" s="81"/>
    </row>
    <row r="37" spans="1:14" ht="12.75">
      <c r="A37" s="13">
        <f t="shared" si="3"/>
        <v>45102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  <c r="N37" s="81"/>
    </row>
    <row r="38" spans="1:14" ht="12.75">
      <c r="A38" s="13">
        <f t="shared" si="3"/>
        <v>45103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45104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45105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45106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12">
        <f t="shared" si="3"/>
        <v>45107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121" t="s">
        <v>78</v>
      </c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C13" sqref="C13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45108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62" t="s">
        <v>2</v>
      </c>
      <c r="D8" s="163"/>
      <c r="E8" s="164"/>
      <c r="F8" s="165"/>
      <c r="G8" s="19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87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97"/>
      <c r="H12" s="177"/>
      <c r="I12" s="170"/>
      <c r="J12" s="185"/>
      <c r="K12" s="182"/>
      <c r="L12" s="182"/>
      <c r="M12" s="85" t="s">
        <v>42</v>
      </c>
    </row>
    <row r="13" spans="1:14" ht="12.75">
      <c r="A13" s="112">
        <v>45108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3">
        <f aca="true" t="shared" si="1" ref="K13:K43">+J13+I13</f>
        <v>0</v>
      </c>
      <c r="L13" s="122"/>
      <c r="N13" s="81"/>
    </row>
    <row r="14" spans="1:14" ht="12.75">
      <c r="A14" s="13">
        <f>+A13+1</f>
        <v>45109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114"/>
      <c r="N14" s="81"/>
    </row>
    <row r="15" spans="1:14" ht="12.75">
      <c r="A15" s="13">
        <f aca="true" t="shared" si="3" ref="A15:A43">+A14+1</f>
        <v>45110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114"/>
      <c r="N15" s="81"/>
    </row>
    <row r="16" spans="1:14" ht="12.75">
      <c r="A16" s="13">
        <f t="shared" si="3"/>
        <v>45111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114"/>
      <c r="N16" s="81"/>
    </row>
    <row r="17" spans="1:14" ht="12.75">
      <c r="A17" s="13">
        <f t="shared" si="3"/>
        <v>45112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114"/>
      <c r="N17" s="81"/>
    </row>
    <row r="18" spans="1:14" ht="12.75">
      <c r="A18" s="13">
        <f t="shared" si="3"/>
        <v>45113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114"/>
      <c r="N18" s="81"/>
    </row>
    <row r="19" spans="1:14" ht="12.75">
      <c r="A19" s="112">
        <f t="shared" si="3"/>
        <v>45114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122"/>
      <c r="N19" s="81"/>
    </row>
    <row r="20" spans="1:14" ht="12.75">
      <c r="A20" s="112">
        <f t="shared" si="3"/>
        <v>45115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122"/>
      <c r="N20" s="81"/>
    </row>
    <row r="21" spans="1:14" ht="12.75">
      <c r="A21" s="13">
        <f t="shared" si="3"/>
        <v>45116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114"/>
      <c r="N21" s="81"/>
    </row>
    <row r="22" spans="1:14" ht="12.75">
      <c r="A22" s="13">
        <f t="shared" si="3"/>
        <v>45117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114"/>
      <c r="N22" s="81"/>
    </row>
    <row r="23" spans="1:14" ht="12.75">
      <c r="A23" s="13">
        <f t="shared" si="3"/>
        <v>45118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114"/>
      <c r="N23" s="81"/>
    </row>
    <row r="24" spans="1:14" ht="12.75">
      <c r="A24" s="13">
        <f t="shared" si="3"/>
        <v>45119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114"/>
      <c r="N24" s="81"/>
    </row>
    <row r="25" spans="1:14" ht="12.75">
      <c r="A25" s="13">
        <f t="shared" si="3"/>
        <v>45120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114"/>
      <c r="N25" s="81"/>
    </row>
    <row r="26" spans="1:14" ht="12.75">
      <c r="A26" s="112">
        <f t="shared" si="3"/>
        <v>45121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122"/>
      <c r="N26" s="81"/>
    </row>
    <row r="27" spans="1:14" ht="12.75">
      <c r="A27" s="112">
        <f t="shared" si="3"/>
        <v>45122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122"/>
      <c r="N27" s="81"/>
    </row>
    <row r="28" spans="1:14" ht="12.75">
      <c r="A28" s="13">
        <f t="shared" si="3"/>
        <v>45123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114"/>
      <c r="N28" s="81"/>
    </row>
    <row r="29" spans="1:14" ht="12.75">
      <c r="A29" s="13">
        <f t="shared" si="3"/>
        <v>45124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114"/>
      <c r="N29" s="81"/>
    </row>
    <row r="30" spans="1:14" ht="12.75">
      <c r="A30" s="13">
        <f t="shared" si="3"/>
        <v>45125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114"/>
      <c r="N30" s="81"/>
    </row>
    <row r="31" spans="1:14" ht="12.75">
      <c r="A31" s="13">
        <f t="shared" si="3"/>
        <v>45126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114"/>
      <c r="N31" s="81"/>
    </row>
    <row r="32" spans="1:14" ht="12.75">
      <c r="A32" s="13">
        <f t="shared" si="3"/>
        <v>45127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114"/>
      <c r="N32" s="81"/>
    </row>
    <row r="33" spans="1:14" ht="12.75">
      <c r="A33" s="112">
        <f t="shared" si="3"/>
        <v>45128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122"/>
      <c r="N33" s="81"/>
    </row>
    <row r="34" spans="1:14" ht="12.75">
      <c r="A34" s="112">
        <f t="shared" si="3"/>
        <v>45129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122"/>
      <c r="N34" s="81"/>
    </row>
    <row r="35" spans="1:14" ht="12.75">
      <c r="A35" s="13">
        <f t="shared" si="3"/>
        <v>45130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114" t="s">
        <v>79</v>
      </c>
      <c r="N35" s="81"/>
    </row>
    <row r="36" spans="1:14" ht="12.75">
      <c r="A36" s="13">
        <f t="shared" si="3"/>
        <v>45131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114"/>
      <c r="N36" s="81"/>
    </row>
    <row r="37" spans="1:14" ht="12.75">
      <c r="A37" s="13">
        <f t="shared" si="3"/>
        <v>45132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114"/>
      <c r="N37" s="81"/>
    </row>
    <row r="38" spans="1:14" ht="12.75">
      <c r="A38" s="13">
        <f t="shared" si="3"/>
        <v>45133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114"/>
      <c r="N38" s="81"/>
    </row>
    <row r="39" spans="1:14" ht="12.75">
      <c r="A39" s="13">
        <f t="shared" si="3"/>
        <v>45134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114" t="s">
        <v>63</v>
      </c>
      <c r="N39" s="81"/>
    </row>
    <row r="40" spans="1:14" ht="12.75">
      <c r="A40" s="112">
        <f t="shared" si="3"/>
        <v>45135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122"/>
      <c r="N40" s="81"/>
    </row>
    <row r="41" spans="1:14" ht="12.75">
      <c r="A41" s="112">
        <f t="shared" si="3"/>
        <v>45136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122"/>
      <c r="N41" s="81"/>
    </row>
    <row r="42" spans="1:14" ht="12.75">
      <c r="A42" s="13">
        <f t="shared" si="3"/>
        <v>45137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114"/>
      <c r="N42" s="81"/>
    </row>
    <row r="43" spans="1:14" ht="13.5" thickBot="1">
      <c r="A43" s="13">
        <f t="shared" si="3"/>
        <v>45138</v>
      </c>
      <c r="B43" s="12" t="str">
        <f>VLOOKUP(WEEKDAY(A43,1),גיליון1!$A$3:$B$9,2,0)</f>
        <v>Monday</v>
      </c>
      <c r="C43" s="51"/>
      <c r="D43" s="52"/>
      <c r="E43" s="53"/>
      <c r="F43" s="54"/>
      <c r="G43" s="72">
        <f t="shared" si="2"/>
        <v>0</v>
      </c>
      <c r="H43" s="119"/>
      <c r="I43" s="4">
        <f t="shared" si="0"/>
        <v>0</v>
      </c>
      <c r="J43" s="120"/>
      <c r="K43" s="6">
        <f t="shared" si="1"/>
        <v>0</v>
      </c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C22">
      <selection activeCell="C31" sqref="C31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1.57421875" style="14" customWidth="1"/>
    <col min="13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45139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45139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45140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3">+A14+1</f>
        <v>45141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12">
        <f t="shared" si="3"/>
        <v>45142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121"/>
      <c r="N16" s="81"/>
    </row>
    <row r="17" spans="1:14" ht="12.75">
      <c r="A17" s="112">
        <f t="shared" si="3"/>
        <v>45143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121"/>
      <c r="N17" s="81"/>
    </row>
    <row r="18" spans="1:14" ht="12.75">
      <c r="A18" s="13">
        <f t="shared" si="3"/>
        <v>45144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45145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45146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45147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45148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12">
        <f t="shared" si="3"/>
        <v>45149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121"/>
      <c r="N23" s="81"/>
    </row>
    <row r="24" spans="1:14" ht="12.75">
      <c r="A24" s="112">
        <f t="shared" si="3"/>
        <v>45150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121"/>
      <c r="N24" s="81"/>
    </row>
    <row r="25" spans="1:14" ht="12.75">
      <c r="A25" s="13">
        <f t="shared" si="3"/>
        <v>45151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45152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45153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45154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45155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12">
        <f t="shared" si="3"/>
        <v>45156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121"/>
      <c r="N30" s="81"/>
    </row>
    <row r="31" spans="1:14" ht="12.75">
      <c r="A31" s="112">
        <f t="shared" si="3"/>
        <v>45157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121"/>
      <c r="N31" s="81"/>
    </row>
    <row r="32" spans="1:14" ht="12.75">
      <c r="A32" s="13">
        <f t="shared" si="3"/>
        <v>45158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45159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45160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45161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45162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12">
        <f t="shared" si="3"/>
        <v>45163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121"/>
      <c r="N37" s="81"/>
    </row>
    <row r="38" spans="1:14" ht="12.75">
      <c r="A38" s="112">
        <f t="shared" si="3"/>
        <v>45164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121"/>
      <c r="N38" s="81"/>
    </row>
    <row r="39" spans="1:14" ht="12.75">
      <c r="A39" s="13">
        <f t="shared" si="3"/>
        <v>45165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 t="s">
        <v>59</v>
      </c>
      <c r="N39" s="81"/>
    </row>
    <row r="40" spans="1:14" ht="12.75">
      <c r="A40" s="13">
        <f t="shared" si="3"/>
        <v>45166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 t="s">
        <v>59</v>
      </c>
      <c r="N40" s="81"/>
    </row>
    <row r="41" spans="1:14" ht="12.75">
      <c r="A41" s="13">
        <f t="shared" si="3"/>
        <v>45167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 t="s">
        <v>59</v>
      </c>
      <c r="N41" s="81"/>
    </row>
    <row r="42" spans="1:14" ht="12.75">
      <c r="A42" s="13">
        <f t="shared" si="3"/>
        <v>45168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 t="s">
        <v>59</v>
      </c>
      <c r="N42" s="81"/>
    </row>
    <row r="43" spans="1:14" ht="13.5" thickBot="1">
      <c r="A43" s="13">
        <f t="shared" si="3"/>
        <v>45169</v>
      </c>
      <c r="B43" s="12" t="str">
        <f>VLOOKUP(WEEKDAY(A43,1),גיליון1!$A$3:$B$9,2,0)</f>
        <v>Thursday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 t="s">
        <v>59</v>
      </c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31" sqref="L31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45170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12">
        <v>45170</v>
      </c>
      <c r="B13" s="109" t="str">
        <f>VLOOKUP(WEEKDAY(A13,1),גיליון1!$A$3:$B$9,2,0)</f>
        <v>Friday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2">+H13+G13</f>
        <v>0</v>
      </c>
      <c r="J13" s="56"/>
      <c r="K13" s="113">
        <f aca="true" t="shared" si="1" ref="K13:K42">+J13+I13</f>
        <v>0</v>
      </c>
      <c r="L13" s="121"/>
      <c r="N13" s="81"/>
    </row>
    <row r="14" spans="1:14" ht="12.75">
      <c r="A14" s="112">
        <f>+A13+1</f>
        <v>45171</v>
      </c>
      <c r="B14" s="109" t="str">
        <f>VLOOKUP(WEEKDAY(A14,1),גיליון1!$A$3:$B$9,2,0)</f>
        <v>Saturday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121"/>
      <c r="N14" s="81"/>
    </row>
    <row r="15" spans="1:14" ht="12.75">
      <c r="A15" s="13">
        <f aca="true" t="shared" si="3" ref="A15:A42">+A14+1</f>
        <v>45172</v>
      </c>
      <c r="B15" s="12" t="str">
        <f>VLOOKUP(WEEKDAY(A15,1),גיליון1!$A$3:$B$9,2,0)</f>
        <v>Sunday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3">
        <f t="shared" si="3"/>
        <v>45173</v>
      </c>
      <c r="B16" s="12" t="str">
        <f>VLOOKUP(WEEKDAY(A16,1),גיליון1!$A$3:$B$9,2,0)</f>
        <v>Monday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45174</v>
      </c>
      <c r="B17" s="12" t="str">
        <f>VLOOKUP(WEEKDAY(A17,1),גיליון1!$A$3:$B$9,2,0)</f>
        <v>Tuesday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45175</v>
      </c>
      <c r="B18" s="12" t="str">
        <f>VLOOKUP(WEEKDAY(A18,1),גיליון1!$A$3:$B$9,2,0)</f>
        <v>Wednesday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45176</v>
      </c>
      <c r="B19" s="12" t="str">
        <f>VLOOKUP(WEEKDAY(A19,1),גיליון1!$A$3:$B$9,2,0)</f>
        <v>Thursday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12">
        <f t="shared" si="3"/>
        <v>45177</v>
      </c>
      <c r="B20" s="109" t="str">
        <f>VLOOKUP(WEEKDAY(A20,1),גיליון1!$A$3:$B$9,2,0)</f>
        <v>Friday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121" t="s">
        <v>71</v>
      </c>
      <c r="N20" s="81"/>
    </row>
    <row r="21" spans="1:14" ht="12.75">
      <c r="A21" s="112">
        <f t="shared" si="3"/>
        <v>45178</v>
      </c>
      <c r="B21" s="109" t="str">
        <f>VLOOKUP(WEEKDAY(A21,1),גיליון1!$A$3:$B$9,2,0)</f>
        <v>Saturday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121"/>
      <c r="N21" s="81"/>
    </row>
    <row r="22" spans="1:14" ht="12.75">
      <c r="A22" s="13">
        <f t="shared" si="3"/>
        <v>45179</v>
      </c>
      <c r="B22" s="12" t="str">
        <f>VLOOKUP(WEEKDAY(A22,1),גיליון1!$A$3:$B$9,2,0)</f>
        <v>Sunday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3">
        <f t="shared" si="3"/>
        <v>45180</v>
      </c>
      <c r="B23" s="12" t="str">
        <f>VLOOKUP(WEEKDAY(A23,1),גיליון1!$A$3:$B$9,2,0)</f>
        <v>Monday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45181</v>
      </c>
      <c r="B24" s="12" t="str">
        <f>VLOOKUP(WEEKDAY(A24,1),גיליון1!$A$3:$B$9,2,0)</f>
        <v>Tuesday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45182</v>
      </c>
      <c r="B25" s="12" t="str">
        <f>VLOOKUP(WEEKDAY(A25,1),גיליון1!$A$3:$B$9,2,0)</f>
        <v>Wednesday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45183</v>
      </c>
      <c r="B26" s="12" t="str">
        <f>VLOOKUP(WEEKDAY(A26,1),גיליון1!$A$3:$B$9,2,0)</f>
        <v>Thursday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23.25">
      <c r="A27" s="112">
        <f t="shared" si="3"/>
        <v>45184</v>
      </c>
      <c r="B27" s="109" t="str">
        <f>VLOOKUP(WEEKDAY(A27,1),גיליון1!$A$3:$B$9,2,0)</f>
        <v>Friday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121" t="s">
        <v>62</v>
      </c>
      <c r="N27" s="81"/>
    </row>
    <row r="28" spans="1:14" ht="12.75">
      <c r="A28" s="112">
        <f t="shared" si="3"/>
        <v>45185</v>
      </c>
      <c r="B28" s="109" t="str">
        <f>VLOOKUP(WEEKDAY(A28,1),גיליון1!$A$3:$B$9,2,0)</f>
        <v>Saturday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121" t="s">
        <v>51</v>
      </c>
      <c r="N28" s="81"/>
    </row>
    <row r="29" spans="1:14" ht="12.75">
      <c r="A29" s="13">
        <f t="shared" si="3"/>
        <v>45186</v>
      </c>
      <c r="B29" s="12" t="str">
        <f>VLOOKUP(WEEKDAY(A29,1),גיליון1!$A$3:$B$9,2,0)</f>
        <v>Sunday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51</v>
      </c>
      <c r="N29" s="81"/>
    </row>
    <row r="30" spans="1:14" ht="12.75">
      <c r="A30" s="13">
        <f t="shared" si="3"/>
        <v>45187</v>
      </c>
      <c r="B30" s="12" t="str">
        <f>VLOOKUP(WEEKDAY(A30,1),גיליון1!$A$3:$B$9,2,0)</f>
        <v>Monday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45188</v>
      </c>
      <c r="B31" s="12" t="str">
        <f>VLOOKUP(WEEKDAY(A31,1),גיליון1!$A$3:$B$9,2,0)</f>
        <v>Tuesday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45189</v>
      </c>
      <c r="B32" s="12" t="str">
        <f>VLOOKUP(WEEKDAY(A32,1),גיליון1!$A$3:$B$9,2,0)</f>
        <v>Wednesday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45190</v>
      </c>
      <c r="B33" s="12" t="str">
        <f>VLOOKUP(WEEKDAY(A33,1),גיליון1!$A$3:$B$9,2,0)</f>
        <v>Thursday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12">
        <f t="shared" si="3"/>
        <v>45191</v>
      </c>
      <c r="B34" s="109" t="str">
        <f>VLOOKUP(WEEKDAY(A34,1),גיליון1!$A$3:$B$9,2,0)</f>
        <v>Friday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121"/>
      <c r="N34" s="81"/>
    </row>
    <row r="35" spans="1:14" ht="12.75">
      <c r="A35" s="112">
        <f t="shared" si="3"/>
        <v>45192</v>
      </c>
      <c r="B35" s="109" t="str">
        <f>VLOOKUP(WEEKDAY(A35,1),גיליון1!$A$3:$B$9,2,0)</f>
        <v>Saturday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121"/>
      <c r="N35" s="81"/>
    </row>
    <row r="36" spans="1:14" ht="12.75">
      <c r="A36" s="13">
        <f t="shared" si="3"/>
        <v>45193</v>
      </c>
      <c r="B36" s="12" t="str">
        <f>VLOOKUP(WEEKDAY(A36,1),גיליון1!$A$3:$B$9,2,0)</f>
        <v>Sunday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 t="s">
        <v>65</v>
      </c>
      <c r="N36" s="81"/>
    </row>
    <row r="37" spans="1:14" ht="12.75">
      <c r="A37" s="13">
        <f t="shared" si="3"/>
        <v>45194</v>
      </c>
      <c r="B37" s="12" t="str">
        <f>VLOOKUP(WEEKDAY(A37,1),גיליון1!$A$3:$B$9,2,0)</f>
        <v>Monday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66</v>
      </c>
      <c r="N37" s="81"/>
    </row>
    <row r="38" spans="1:14" ht="12.75">
      <c r="A38" s="13">
        <f t="shared" si="3"/>
        <v>45195</v>
      </c>
      <c r="B38" s="12" t="str">
        <f>VLOOKUP(WEEKDAY(A38,1),גיליון1!$A$3:$B$9,2,0)</f>
        <v>Tuesday</v>
      </c>
      <c r="C38" s="51"/>
      <c r="D38" s="52"/>
      <c r="E38" s="53"/>
      <c r="F38" s="54"/>
      <c r="G38" s="72">
        <f t="shared" si="2"/>
        <v>0</v>
      </c>
      <c r="H38" s="55"/>
      <c r="I38" s="4">
        <f>+H38+G38</f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45196</v>
      </c>
      <c r="B39" s="12" t="str">
        <f>VLOOKUP(WEEKDAY(A39,1),גיליון1!$A$3:$B$9,2,0)</f>
        <v>Wednesday</v>
      </c>
      <c r="C39" s="51"/>
      <c r="D39" s="52"/>
      <c r="E39" s="53"/>
      <c r="F39" s="54"/>
      <c r="G39" s="72">
        <f t="shared" si="2"/>
        <v>0</v>
      </c>
      <c r="H39" s="55"/>
      <c r="I39" s="4">
        <f>+H39+G39</f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45197</v>
      </c>
      <c r="B40" s="12" t="str">
        <f>VLOOKUP(WEEKDAY(A40,1),גיליון1!$A$3:$B$9,2,0)</f>
        <v>Thursday</v>
      </c>
      <c r="C40" s="51"/>
      <c r="D40" s="52"/>
      <c r="E40" s="53"/>
      <c r="F40" s="54"/>
      <c r="G40" s="72">
        <f t="shared" si="2"/>
        <v>0</v>
      </c>
      <c r="H40" s="55"/>
      <c r="I40" s="4">
        <f>+H40+G40</f>
        <v>0</v>
      </c>
      <c r="J40" s="56"/>
      <c r="K40" s="6">
        <f t="shared" si="1"/>
        <v>0</v>
      </c>
      <c r="L40" s="92"/>
      <c r="N40" s="81"/>
    </row>
    <row r="41" spans="1:14" ht="12.75">
      <c r="A41" s="112">
        <f t="shared" si="3"/>
        <v>45198</v>
      </c>
      <c r="B41" s="109" t="str">
        <f>VLOOKUP(WEEKDAY(A41,1),גיליון1!$A$3:$B$9,2,0)</f>
        <v>Friday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121" t="s">
        <v>68</v>
      </c>
      <c r="N41" s="81"/>
    </row>
    <row r="42" spans="1:14" ht="12.75">
      <c r="A42" s="112">
        <f t="shared" si="3"/>
        <v>45199</v>
      </c>
      <c r="B42" s="109" t="str">
        <f>VLOOKUP(WEEKDAY(A42,1),גיליון1!$A$3:$B$9,2,0)</f>
        <v>Saturday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121" t="s">
        <v>69</v>
      </c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>SUM(E13:E43)</f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I6" sqref="I6:K6"/>
    </sheetView>
  </sheetViews>
  <sheetFormatPr defaultColWidth="8.8515625" defaultRowHeight="12.75"/>
  <cols>
    <col min="1" max="1" width="12.421875" style="124" customWidth="1"/>
    <col min="2" max="2" width="15.140625" style="124" customWidth="1"/>
    <col min="3" max="3" width="20.8515625" style="124" customWidth="1"/>
    <col min="4" max="5" width="31.140625" style="124" customWidth="1"/>
    <col min="6" max="16384" width="8.8515625" style="124" customWidth="1"/>
  </cols>
  <sheetData>
    <row r="1" s="131" customFormat="1" ht="24" thickTop="1">
      <c r="A1" s="123" t="s">
        <v>98</v>
      </c>
    </row>
    <row r="2" ht="15.75" thickBot="1">
      <c r="A2" s="141" t="s">
        <v>80</v>
      </c>
    </row>
    <row r="3" spans="1:3" ht="15.75" thickTop="1">
      <c r="A3" s="125" t="s">
        <v>81</v>
      </c>
      <c r="B3" s="142" t="s">
        <v>82</v>
      </c>
      <c r="C3" s="125"/>
    </row>
    <row r="5" spans="1:5" ht="15">
      <c r="A5" s="134" t="s">
        <v>83</v>
      </c>
      <c r="B5" s="139"/>
      <c r="C5" s="132">
        <f>IF('total year'!$C$12=0,"",'total year'!$C$12)</f>
      </c>
      <c r="D5" s="134" t="s">
        <v>86</v>
      </c>
      <c r="E5" s="132">
        <f>IF('total year'!$C$11=0,"",'total year'!$C$11)</f>
      </c>
    </row>
    <row r="6" spans="1:3" ht="15">
      <c r="A6" s="134" t="s">
        <v>84</v>
      </c>
      <c r="B6" s="139"/>
      <c r="C6" s="132" t="str">
        <f>IF('total year'!$C$4=0,"",'total year'!$C$4)</f>
        <v>TAU</v>
      </c>
    </row>
    <row r="7" spans="1:5" ht="15">
      <c r="A7" s="134" t="s">
        <v>85</v>
      </c>
      <c r="B7" s="139"/>
      <c r="C7" s="132">
        <f>IF('total year'!$C$6=0,"",'total year'!$C$6)</f>
      </c>
      <c r="D7" s="135" t="s">
        <v>87</v>
      </c>
      <c r="E7" s="132"/>
    </row>
    <row r="8" ht="15">
      <c r="D8" s="126"/>
    </row>
    <row r="10" ht="15.75" thickBot="1"/>
    <row r="11" spans="1:5" ht="31.5" thickTop="1">
      <c r="A11" s="158" t="s">
        <v>0</v>
      </c>
      <c r="B11" s="136" t="s">
        <v>93</v>
      </c>
      <c r="C11" s="137" t="s">
        <v>89</v>
      </c>
      <c r="D11" s="158" t="s">
        <v>91</v>
      </c>
      <c r="E11" s="158" t="s">
        <v>92</v>
      </c>
    </row>
    <row r="12" spans="1:5" ht="15.75" thickBot="1">
      <c r="A12" s="159"/>
      <c r="B12" s="138" t="s">
        <v>88</v>
      </c>
      <c r="C12" s="138" t="s">
        <v>90</v>
      </c>
      <c r="D12" s="159"/>
      <c r="E12" s="159"/>
    </row>
    <row r="13" spans="1:5" ht="15.75" thickTop="1">
      <c r="A13" s="147">
        <f>+'total year'!$B$13</f>
        <v>44835</v>
      </c>
      <c r="B13" s="153">
        <f>MROUND('10-2022'!$D$44/8,0.5)</f>
        <v>0</v>
      </c>
      <c r="C13" s="153"/>
      <c r="D13" s="127" t="s">
        <v>94</v>
      </c>
      <c r="E13" s="127" t="s">
        <v>96</v>
      </c>
    </row>
    <row r="14" spans="1:5" ht="15">
      <c r="A14" s="148"/>
      <c r="B14" s="154"/>
      <c r="C14" s="154"/>
      <c r="D14" s="128"/>
      <c r="E14" s="128" t="s">
        <v>94</v>
      </c>
    </row>
    <row r="15" spans="1:5" ht="15">
      <c r="A15" s="148"/>
      <c r="B15" s="154"/>
      <c r="C15" s="154"/>
      <c r="D15" s="133"/>
      <c r="E15" s="128"/>
    </row>
    <row r="16" spans="1:5" ht="15.75" thickBot="1">
      <c r="A16" s="149"/>
      <c r="B16" s="155"/>
      <c r="C16" s="155"/>
      <c r="D16" s="129" t="s">
        <v>95</v>
      </c>
      <c r="E16" s="130" t="s">
        <v>97</v>
      </c>
    </row>
    <row r="17" spans="1:5" ht="15.75" thickTop="1">
      <c r="A17" s="147">
        <f>+'11-2022'!$D$2</f>
        <v>44866</v>
      </c>
      <c r="B17" s="153">
        <f>MROUND('11-2022'!$D$44/8,0.5)</f>
        <v>0</v>
      </c>
      <c r="C17" s="153"/>
      <c r="D17" s="128" t="s">
        <v>94</v>
      </c>
      <c r="E17" s="128" t="s">
        <v>96</v>
      </c>
    </row>
    <row r="18" spans="1:5" ht="15">
      <c r="A18" s="148"/>
      <c r="B18" s="154"/>
      <c r="C18" s="154"/>
      <c r="D18" s="128"/>
      <c r="E18" s="128" t="s">
        <v>94</v>
      </c>
    </row>
    <row r="19" spans="1:5" ht="15">
      <c r="A19" s="148"/>
      <c r="B19" s="154"/>
      <c r="C19" s="154"/>
      <c r="D19" s="133"/>
      <c r="E19" s="128"/>
    </row>
    <row r="20" spans="1:5" ht="15.75" thickBot="1">
      <c r="A20" s="149"/>
      <c r="B20" s="155"/>
      <c r="C20" s="155"/>
      <c r="D20" s="129" t="s">
        <v>95</v>
      </c>
      <c r="E20" s="130" t="s">
        <v>97</v>
      </c>
    </row>
    <row r="21" spans="1:5" ht="15.75" thickTop="1">
      <c r="A21" s="147">
        <f>+'total year'!$B$15</f>
        <v>44896</v>
      </c>
      <c r="B21" s="153">
        <f>MROUND('12-2022'!$D$44/8,0.5)</f>
        <v>0</v>
      </c>
      <c r="C21" s="153"/>
      <c r="D21" s="128" t="s">
        <v>94</v>
      </c>
      <c r="E21" s="128" t="s">
        <v>96</v>
      </c>
    </row>
    <row r="22" spans="1:5" ht="15">
      <c r="A22" s="148"/>
      <c r="B22" s="154"/>
      <c r="C22" s="154"/>
      <c r="D22" s="128"/>
      <c r="E22" s="128" t="s">
        <v>94</v>
      </c>
    </row>
    <row r="23" spans="1:5" ht="15">
      <c r="A23" s="148"/>
      <c r="B23" s="154"/>
      <c r="C23" s="154"/>
      <c r="D23" s="128"/>
      <c r="E23" s="128"/>
    </row>
    <row r="24" spans="1:5" ht="15.75" thickBot="1">
      <c r="A24" s="149"/>
      <c r="B24" s="155"/>
      <c r="C24" s="155"/>
      <c r="D24" s="129" t="s">
        <v>95</v>
      </c>
      <c r="E24" s="130" t="s">
        <v>97</v>
      </c>
    </row>
    <row r="25" spans="1:5" ht="15.75" thickTop="1">
      <c r="A25" s="147">
        <f>+'total year'!B16</f>
        <v>44927</v>
      </c>
      <c r="B25" s="153">
        <f>MROUND('1-2023'!$D$44/8,0.5)</f>
        <v>0</v>
      </c>
      <c r="C25" s="153"/>
      <c r="D25" s="128" t="s">
        <v>94</v>
      </c>
      <c r="E25" s="128" t="s">
        <v>96</v>
      </c>
    </row>
    <row r="26" spans="1:5" ht="15">
      <c r="A26" s="148"/>
      <c r="B26" s="154"/>
      <c r="C26" s="154"/>
      <c r="D26" s="128"/>
      <c r="E26" s="128" t="s">
        <v>94</v>
      </c>
    </row>
    <row r="27" spans="1:5" ht="15">
      <c r="A27" s="148"/>
      <c r="B27" s="154"/>
      <c r="C27" s="154"/>
      <c r="D27" s="128"/>
      <c r="E27" s="128"/>
    </row>
    <row r="28" spans="1:5" ht="15.75" thickBot="1">
      <c r="A28" s="149"/>
      <c r="B28" s="155"/>
      <c r="C28" s="155"/>
      <c r="D28" s="129" t="s">
        <v>95</v>
      </c>
      <c r="E28" s="130" t="s">
        <v>97</v>
      </c>
    </row>
    <row r="29" spans="1:5" ht="15.75" thickTop="1">
      <c r="A29" s="147">
        <f>+'total year'!$B$17</f>
        <v>44958</v>
      </c>
      <c r="B29" s="153">
        <f>MROUND('2-2023'!$D$44/8,0.5)</f>
        <v>0</v>
      </c>
      <c r="C29" s="153"/>
      <c r="D29" s="128" t="s">
        <v>94</v>
      </c>
      <c r="E29" s="128" t="s">
        <v>96</v>
      </c>
    </row>
    <row r="30" spans="1:5" ht="15">
      <c r="A30" s="148"/>
      <c r="B30" s="154"/>
      <c r="C30" s="154"/>
      <c r="D30" s="128"/>
      <c r="E30" s="128" t="s">
        <v>94</v>
      </c>
    </row>
    <row r="31" spans="1:5" ht="15">
      <c r="A31" s="148"/>
      <c r="B31" s="154"/>
      <c r="C31" s="154"/>
      <c r="D31" s="128"/>
      <c r="E31" s="128"/>
    </row>
    <row r="32" spans="1:5" ht="15.75" thickBot="1">
      <c r="A32" s="149"/>
      <c r="B32" s="155"/>
      <c r="C32" s="155"/>
      <c r="D32" s="129" t="s">
        <v>95</v>
      </c>
      <c r="E32" s="130" t="s">
        <v>97</v>
      </c>
    </row>
    <row r="33" spans="1:5" ht="15.75" thickTop="1">
      <c r="A33" s="147">
        <f>+'total year'!$B$18</f>
        <v>44986</v>
      </c>
      <c r="B33" s="153">
        <f>MROUND('3-2023'!$D$44/8,0.5)</f>
        <v>0</v>
      </c>
      <c r="C33" s="153"/>
      <c r="D33" s="128" t="s">
        <v>94</v>
      </c>
      <c r="E33" s="128" t="s">
        <v>96</v>
      </c>
    </row>
    <row r="34" spans="1:5" ht="15">
      <c r="A34" s="148"/>
      <c r="B34" s="154"/>
      <c r="C34" s="154"/>
      <c r="D34" s="128"/>
      <c r="E34" s="128" t="s">
        <v>94</v>
      </c>
    </row>
    <row r="35" spans="1:5" ht="15">
      <c r="A35" s="148"/>
      <c r="B35" s="154"/>
      <c r="C35" s="154"/>
      <c r="D35" s="128"/>
      <c r="E35" s="128"/>
    </row>
    <row r="36" spans="1:5" ht="15.75" thickBot="1">
      <c r="A36" s="149"/>
      <c r="B36" s="155"/>
      <c r="C36" s="155"/>
      <c r="D36" s="129" t="s">
        <v>95</v>
      </c>
      <c r="E36" s="130" t="s">
        <v>97</v>
      </c>
    </row>
    <row r="37" spans="1:5" ht="15.75" thickTop="1">
      <c r="A37" s="147">
        <f>+'total year'!$B$19</f>
        <v>45017</v>
      </c>
      <c r="B37" s="153">
        <f>MROUND('4-2023'!$D$44/8,0.5)</f>
        <v>0</v>
      </c>
      <c r="C37" s="153"/>
      <c r="D37" s="128" t="s">
        <v>94</v>
      </c>
      <c r="E37" s="128" t="s">
        <v>96</v>
      </c>
    </row>
    <row r="38" spans="1:5" ht="15">
      <c r="A38" s="148"/>
      <c r="B38" s="154"/>
      <c r="C38" s="154"/>
      <c r="D38" s="128"/>
      <c r="E38" s="128" t="s">
        <v>94</v>
      </c>
    </row>
    <row r="39" spans="1:5" ht="15">
      <c r="A39" s="148"/>
      <c r="B39" s="154"/>
      <c r="C39" s="154"/>
      <c r="D39" s="128"/>
      <c r="E39" s="128"/>
    </row>
    <row r="40" spans="1:5" ht="15.75" thickBot="1">
      <c r="A40" s="149"/>
      <c r="B40" s="155"/>
      <c r="C40" s="155"/>
      <c r="D40" s="129" t="s">
        <v>95</v>
      </c>
      <c r="E40" s="130" t="s">
        <v>97</v>
      </c>
    </row>
    <row r="41" spans="1:5" ht="15.75" thickTop="1">
      <c r="A41" s="147">
        <f>+'total year'!$B$20</f>
        <v>45047</v>
      </c>
      <c r="B41" s="153">
        <f>MROUND('5-2023'!$D$44/8,0.5)</f>
        <v>0</v>
      </c>
      <c r="C41" s="153"/>
      <c r="D41" s="128" t="s">
        <v>94</v>
      </c>
      <c r="E41" s="128" t="s">
        <v>96</v>
      </c>
    </row>
    <row r="42" spans="1:5" ht="15">
      <c r="A42" s="148"/>
      <c r="B42" s="154"/>
      <c r="C42" s="154"/>
      <c r="D42" s="128"/>
      <c r="E42" s="128" t="s">
        <v>94</v>
      </c>
    </row>
    <row r="43" spans="1:5" ht="15">
      <c r="A43" s="148"/>
      <c r="B43" s="154"/>
      <c r="C43" s="154"/>
      <c r="D43" s="128"/>
      <c r="E43" s="128"/>
    </row>
    <row r="44" spans="1:5" ht="15.75" thickBot="1">
      <c r="A44" s="149"/>
      <c r="B44" s="155"/>
      <c r="C44" s="155"/>
      <c r="D44" s="129" t="s">
        <v>95</v>
      </c>
      <c r="E44" s="130" t="s">
        <v>97</v>
      </c>
    </row>
    <row r="45" spans="1:5" ht="15.75" thickTop="1">
      <c r="A45" s="147">
        <f>+'total year'!$B$21</f>
        <v>45078</v>
      </c>
      <c r="B45" s="153">
        <f>MROUND('6-2023'!$D$44/8,0.5)</f>
        <v>0</v>
      </c>
      <c r="C45" s="153"/>
      <c r="D45" s="128" t="s">
        <v>94</v>
      </c>
      <c r="E45" s="128" t="s">
        <v>96</v>
      </c>
    </row>
    <row r="46" spans="1:5" ht="15">
      <c r="A46" s="148"/>
      <c r="B46" s="154"/>
      <c r="C46" s="154"/>
      <c r="D46" s="128"/>
      <c r="E46" s="128" t="s">
        <v>94</v>
      </c>
    </row>
    <row r="47" spans="1:5" ht="15">
      <c r="A47" s="148"/>
      <c r="B47" s="154"/>
      <c r="C47" s="154"/>
      <c r="D47" s="128"/>
      <c r="E47" s="128"/>
    </row>
    <row r="48" spans="1:5" ht="15.75" thickBot="1">
      <c r="A48" s="149"/>
      <c r="B48" s="155"/>
      <c r="C48" s="155"/>
      <c r="D48" s="129" t="s">
        <v>95</v>
      </c>
      <c r="E48" s="130" t="s">
        <v>97</v>
      </c>
    </row>
    <row r="49" spans="1:5" ht="15.75" thickTop="1">
      <c r="A49" s="147">
        <f>+'total year'!$B$22</f>
        <v>45108</v>
      </c>
      <c r="B49" s="153">
        <f>MROUND('7-2023'!$D$44/8,0.5)</f>
        <v>0</v>
      </c>
      <c r="C49" s="153"/>
      <c r="D49" s="128" t="s">
        <v>94</v>
      </c>
      <c r="E49" s="128" t="s">
        <v>96</v>
      </c>
    </row>
    <row r="50" spans="1:5" ht="15">
      <c r="A50" s="148"/>
      <c r="B50" s="154"/>
      <c r="C50" s="154"/>
      <c r="D50" s="128"/>
      <c r="E50" s="128" t="s">
        <v>94</v>
      </c>
    </row>
    <row r="51" spans="1:5" ht="15">
      <c r="A51" s="148"/>
      <c r="B51" s="154"/>
      <c r="C51" s="154"/>
      <c r="D51" s="128"/>
      <c r="E51" s="128"/>
    </row>
    <row r="52" spans="1:5" ht="15.75" thickBot="1">
      <c r="A52" s="149"/>
      <c r="B52" s="155"/>
      <c r="C52" s="155"/>
      <c r="D52" s="129" t="s">
        <v>95</v>
      </c>
      <c r="E52" s="130" t="s">
        <v>97</v>
      </c>
    </row>
    <row r="53" spans="1:5" ht="15.75" thickTop="1">
      <c r="A53" s="147">
        <f>+'total year'!$B$23</f>
        <v>45139</v>
      </c>
      <c r="B53" s="153">
        <f>MROUND('8-2023'!$D$44/8,0.5)</f>
        <v>0</v>
      </c>
      <c r="C53" s="153"/>
      <c r="D53" s="128" t="s">
        <v>94</v>
      </c>
      <c r="E53" s="128" t="s">
        <v>96</v>
      </c>
    </row>
    <row r="54" spans="1:5" ht="15">
      <c r="A54" s="148"/>
      <c r="B54" s="154"/>
      <c r="C54" s="154"/>
      <c r="D54" s="128"/>
      <c r="E54" s="128" t="s">
        <v>94</v>
      </c>
    </row>
    <row r="55" spans="1:5" ht="15">
      <c r="A55" s="148"/>
      <c r="B55" s="154"/>
      <c r="C55" s="154"/>
      <c r="D55" s="128"/>
      <c r="E55" s="128"/>
    </row>
    <row r="56" spans="1:5" ht="15.75" thickBot="1">
      <c r="A56" s="149"/>
      <c r="B56" s="155"/>
      <c r="C56" s="155"/>
      <c r="D56" s="129" t="s">
        <v>95</v>
      </c>
      <c r="E56" s="130" t="s">
        <v>97</v>
      </c>
    </row>
    <row r="57" spans="1:5" ht="15.75" thickTop="1">
      <c r="A57" s="147">
        <f>+'total year'!$B$24</f>
        <v>45170</v>
      </c>
      <c r="B57" s="153">
        <f>MROUND('9-2023'!$D$44/8,0.5)</f>
        <v>0</v>
      </c>
      <c r="C57" s="153"/>
      <c r="D57" s="128" t="s">
        <v>94</v>
      </c>
      <c r="E57" s="128" t="s">
        <v>96</v>
      </c>
    </row>
    <row r="58" spans="1:5" ht="15">
      <c r="A58" s="148"/>
      <c r="B58" s="154"/>
      <c r="C58" s="154"/>
      <c r="D58" s="128"/>
      <c r="E58" s="128" t="s">
        <v>94</v>
      </c>
    </row>
    <row r="59" spans="1:5" ht="15">
      <c r="A59" s="148"/>
      <c r="B59" s="154"/>
      <c r="C59" s="154"/>
      <c r="D59" s="128"/>
      <c r="E59" s="128"/>
    </row>
    <row r="60" spans="1:5" ht="15.75" thickBot="1">
      <c r="A60" s="149"/>
      <c r="B60" s="155"/>
      <c r="C60" s="155"/>
      <c r="D60" s="129" t="s">
        <v>95</v>
      </c>
      <c r="E60" s="130" t="s">
        <v>97</v>
      </c>
    </row>
    <row r="61" spans="1:5" ht="31.5" thickBot="1" thickTop="1">
      <c r="A61" s="143" t="s">
        <v>99</v>
      </c>
      <c r="B61" s="140">
        <f>SUM(B13:B60)</f>
        <v>0</v>
      </c>
      <c r="C61" s="156"/>
      <c r="D61" s="157"/>
      <c r="E61" s="157"/>
    </row>
    <row r="62" spans="1:5" ht="15.75" thickTop="1">
      <c r="A62" s="146"/>
      <c r="B62" s="144"/>
      <c r="C62" s="145"/>
      <c r="D62" s="145"/>
      <c r="E62" s="145"/>
    </row>
    <row r="63" spans="1:5" ht="15">
      <c r="A63" s="146"/>
      <c r="B63" s="144"/>
      <c r="C63" s="145"/>
      <c r="D63" s="145"/>
      <c r="E63" s="145"/>
    </row>
    <row r="64" spans="1:5" ht="15">
      <c r="A64" s="146"/>
      <c r="B64" s="144"/>
      <c r="C64" s="145"/>
      <c r="D64" s="145"/>
      <c r="E64" s="145"/>
    </row>
    <row r="65" spans="1:5" ht="15">
      <c r="A65" s="146"/>
      <c r="B65" s="144"/>
      <c r="C65" s="145"/>
      <c r="D65" s="145"/>
      <c r="E65" s="145"/>
    </row>
    <row r="67" spans="1:3" ht="31.5" thickBot="1">
      <c r="A67" s="143" t="s">
        <v>100</v>
      </c>
      <c r="B67" s="140">
        <f>MROUND('total year'!D25/8,0.5)</f>
        <v>0</v>
      </c>
      <c r="C67" s="124" t="s">
        <v>102</v>
      </c>
    </row>
    <row r="68" ht="15.75" thickTop="1"/>
  </sheetData>
  <sheetProtection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22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24" sqref="D24"/>
    </sheetView>
  </sheetViews>
  <sheetFormatPr defaultColWidth="9.140625" defaultRowHeight="12.75"/>
  <cols>
    <col min="1" max="1" width="4.00390625" style="14" bestFit="1" customWidth="1"/>
    <col min="2" max="2" width="16.8515625" style="14" customWidth="1"/>
    <col min="3" max="4" width="10.57421875" style="14" customWidth="1"/>
    <col min="5" max="5" width="10.421875" style="14" customWidth="1"/>
    <col min="6" max="6" width="9.140625" style="14" customWidth="1"/>
    <col min="7" max="7" width="9.140625" style="14" bestFit="1" customWidth="1"/>
    <col min="8" max="8" width="17.00390625" style="14" customWidth="1"/>
    <col min="9" max="9" width="11.140625" style="14" customWidth="1"/>
    <col min="10" max="10" width="11.8515625" style="14" customWidth="1"/>
    <col min="11" max="11" width="9.140625" style="14" bestFit="1" customWidth="1"/>
    <col min="12" max="12" width="11.421875" style="14" customWidth="1"/>
    <col min="13" max="16384" width="9.140625" style="14" customWidth="1"/>
  </cols>
  <sheetData>
    <row r="1" spans="1:12" ht="22.5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8">
      <c r="A2" s="15"/>
      <c r="B2" s="17"/>
      <c r="C2" s="17"/>
      <c r="D2" s="17"/>
      <c r="E2" s="186" t="s">
        <v>64</v>
      </c>
      <c r="F2" s="186"/>
      <c r="G2" s="186"/>
      <c r="H2" s="186"/>
      <c r="I2" s="20"/>
      <c r="J2" s="20"/>
      <c r="K2" s="20"/>
      <c r="L2" s="17"/>
    </row>
    <row r="3" spans="1:12" ht="6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5" ht="18">
      <c r="A4" s="21"/>
      <c r="B4" s="16" t="s">
        <v>47</v>
      </c>
      <c r="C4" s="179" t="s">
        <v>19</v>
      </c>
      <c r="D4" s="179"/>
      <c r="E4" s="179"/>
      <c r="F4" s="22"/>
      <c r="G4" s="16" t="s">
        <v>38</v>
      </c>
      <c r="H4" s="25"/>
      <c r="I4" s="174"/>
      <c r="J4" s="174"/>
      <c r="K4" s="174"/>
      <c r="L4" s="57"/>
      <c r="N4" s="84" t="s">
        <v>31</v>
      </c>
      <c r="O4" s="85" t="s">
        <v>32</v>
      </c>
    </row>
    <row r="5" spans="1:12" ht="6" customHeight="1">
      <c r="A5" s="21"/>
      <c r="B5" s="16"/>
      <c r="C5" s="24"/>
      <c r="D5" s="24"/>
      <c r="E5" s="24"/>
      <c r="F5" s="22"/>
      <c r="G5" s="19"/>
      <c r="H5" s="25"/>
      <c r="I5" s="25"/>
      <c r="J5" s="25"/>
      <c r="K5" s="22"/>
      <c r="L5" s="22"/>
    </row>
    <row r="6" spans="1:12" ht="15">
      <c r="A6" s="21"/>
      <c r="B6" s="16" t="s">
        <v>1</v>
      </c>
      <c r="C6" s="174"/>
      <c r="D6" s="174"/>
      <c r="E6" s="174"/>
      <c r="F6" s="174"/>
      <c r="G6" s="16" t="s">
        <v>37</v>
      </c>
      <c r="H6" s="26"/>
      <c r="I6" s="174"/>
      <c r="J6" s="174"/>
      <c r="K6" s="174"/>
      <c r="L6" s="22"/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customHeight="1">
      <c r="A8" s="29"/>
      <c r="B8" s="30"/>
      <c r="C8" s="162" t="s">
        <v>2</v>
      </c>
      <c r="D8" s="163"/>
      <c r="E8" s="163"/>
      <c r="F8" s="164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69"/>
      <c r="D9" s="71"/>
      <c r="E9" s="70"/>
      <c r="F9" s="71"/>
      <c r="G9" s="171" t="s">
        <v>21</v>
      </c>
      <c r="H9" s="176"/>
      <c r="I9" s="169"/>
      <c r="J9" s="167"/>
      <c r="K9" s="181"/>
      <c r="L9" s="181"/>
    </row>
    <row r="10" spans="1:12" ht="15.75" customHeight="1">
      <c r="A10" s="34"/>
      <c r="B10" s="35" t="s">
        <v>3</v>
      </c>
      <c r="C10" s="36" t="s">
        <v>24</v>
      </c>
      <c r="D10" s="37" t="s">
        <v>25</v>
      </c>
      <c r="E10" s="37" t="s">
        <v>22</v>
      </c>
      <c r="F10" s="34" t="s">
        <v>26</v>
      </c>
      <c r="G10" s="172"/>
      <c r="H10" s="176"/>
      <c r="I10" s="169"/>
      <c r="J10" s="183" t="s">
        <v>48</v>
      </c>
      <c r="K10" s="181"/>
      <c r="L10" s="181"/>
    </row>
    <row r="11" spans="1:15" ht="31.5" customHeight="1">
      <c r="A11" s="33"/>
      <c r="B11" s="38" t="s">
        <v>45</v>
      </c>
      <c r="C11" s="75"/>
      <c r="D11" s="76"/>
      <c r="E11" s="102"/>
      <c r="F11" s="73"/>
      <c r="G11" s="172"/>
      <c r="H11" s="176"/>
      <c r="I11" s="169"/>
      <c r="J11" s="184"/>
      <c r="K11" s="181"/>
      <c r="L11" s="181"/>
      <c r="N11" s="84" t="s">
        <v>31</v>
      </c>
      <c r="O11" s="85" t="s">
        <v>43</v>
      </c>
    </row>
    <row r="12" spans="1:15" ht="31.5" customHeight="1" thickBot="1">
      <c r="A12" s="39"/>
      <c r="B12" s="38" t="s">
        <v>49</v>
      </c>
      <c r="C12" s="101"/>
      <c r="D12" s="102"/>
      <c r="E12" s="102"/>
      <c r="F12" s="103"/>
      <c r="G12" s="173"/>
      <c r="H12" s="177"/>
      <c r="I12" s="170"/>
      <c r="J12" s="185"/>
      <c r="K12" s="182"/>
      <c r="L12" s="182"/>
      <c r="O12" s="85" t="s">
        <v>44</v>
      </c>
    </row>
    <row r="13" spans="1:12" ht="15">
      <c r="A13" s="41">
        <v>1</v>
      </c>
      <c r="B13" s="107">
        <f>'10-2022'!$D$2</f>
        <v>44835</v>
      </c>
      <c r="C13" s="58">
        <f>+'10-2022'!C$44</f>
        <v>0</v>
      </c>
      <c r="D13" s="58">
        <f>+'10-2022'!D$44</f>
        <v>0</v>
      </c>
      <c r="E13" s="58">
        <f>+'10-2022'!E$44</f>
        <v>0</v>
      </c>
      <c r="F13" s="58">
        <f>+'10-2022'!F$44</f>
        <v>0</v>
      </c>
      <c r="G13" s="59">
        <f>+'10-2022'!G$44</f>
        <v>0</v>
      </c>
      <c r="H13" s="59">
        <f>+'10-2022'!H$44</f>
        <v>0</v>
      </c>
      <c r="I13" s="59">
        <f>+'10-2022'!I$44</f>
        <v>0</v>
      </c>
      <c r="J13" s="59">
        <f>+'10-2022'!J$44</f>
        <v>0</v>
      </c>
      <c r="K13" s="59">
        <f>+'10-2022'!K$44</f>
        <v>0</v>
      </c>
      <c r="L13" s="94"/>
    </row>
    <row r="14" spans="1:12" ht="15">
      <c r="A14" s="41">
        <v>2</v>
      </c>
      <c r="B14" s="107">
        <f>'11-2022'!$D$2</f>
        <v>44866</v>
      </c>
      <c r="C14" s="60">
        <f>+'11-2022'!C$44</f>
        <v>0</v>
      </c>
      <c r="D14" s="60">
        <f>+'11-2022'!D$44</f>
        <v>0</v>
      </c>
      <c r="E14" s="60">
        <f>+'11-2022'!E$44</f>
        <v>0</v>
      </c>
      <c r="F14" s="60">
        <f>+'11-2022'!F$44</f>
        <v>0</v>
      </c>
      <c r="G14" s="60">
        <f>+'11-2022'!G$44</f>
        <v>0</v>
      </c>
      <c r="H14" s="60">
        <f>+'11-2022'!H$44</f>
        <v>0</v>
      </c>
      <c r="I14" s="60">
        <f>+'11-2022'!I$44</f>
        <v>0</v>
      </c>
      <c r="J14" s="60">
        <f>+'11-2022'!J$44</f>
        <v>0</v>
      </c>
      <c r="K14" s="60">
        <f>+'11-2022'!K$44</f>
        <v>0</v>
      </c>
      <c r="L14" s="95"/>
    </row>
    <row r="15" spans="1:12" ht="15">
      <c r="A15" s="41">
        <v>3</v>
      </c>
      <c r="B15" s="107">
        <f>'12-2022'!$D$2</f>
        <v>44896</v>
      </c>
      <c r="C15" s="60">
        <f>+'12-2022'!C$44</f>
        <v>0</v>
      </c>
      <c r="D15" s="60">
        <f>+'12-2022'!D$44</f>
        <v>0</v>
      </c>
      <c r="E15" s="60">
        <f>+'12-2022'!E$44</f>
        <v>0</v>
      </c>
      <c r="F15" s="60">
        <f>+'12-2022'!F$44</f>
        <v>0</v>
      </c>
      <c r="G15" s="60">
        <f>+'12-2022'!G$44</f>
        <v>0</v>
      </c>
      <c r="H15" s="60">
        <f>+'12-2022'!H$44</f>
        <v>0</v>
      </c>
      <c r="I15" s="60">
        <f>+'12-2022'!I$44</f>
        <v>0</v>
      </c>
      <c r="J15" s="60">
        <f>+'12-2022'!J$44</f>
        <v>0</v>
      </c>
      <c r="K15" s="60">
        <f>+'12-2022'!K$44</f>
        <v>0</v>
      </c>
      <c r="L15" s="95"/>
    </row>
    <row r="16" spans="1:12" ht="15">
      <c r="A16" s="41">
        <v>4</v>
      </c>
      <c r="B16" s="107">
        <f>'1-2023'!$D$2</f>
        <v>44927</v>
      </c>
      <c r="C16" s="60">
        <f>+'1-2023'!C$44</f>
        <v>0</v>
      </c>
      <c r="D16" s="60">
        <f>+'1-2023'!D$44</f>
        <v>0</v>
      </c>
      <c r="E16" s="60">
        <f>+'1-2023'!E$44</f>
        <v>0</v>
      </c>
      <c r="F16" s="60">
        <f>+'1-2023'!F$44</f>
        <v>0</v>
      </c>
      <c r="G16" s="60">
        <f>+'1-2023'!G$44</f>
        <v>0</v>
      </c>
      <c r="H16" s="60">
        <f>+'1-2023'!H$44</f>
        <v>0</v>
      </c>
      <c r="I16" s="60">
        <f>+'1-2023'!I$44</f>
        <v>0</v>
      </c>
      <c r="J16" s="60">
        <f>+'1-2023'!J$44</f>
        <v>0</v>
      </c>
      <c r="K16" s="60">
        <f>+'1-2023'!K$44</f>
        <v>0</v>
      </c>
      <c r="L16" s="95"/>
    </row>
    <row r="17" spans="1:12" ht="15">
      <c r="A17" s="41">
        <v>5</v>
      </c>
      <c r="B17" s="107">
        <f>'2-2023'!$D$2</f>
        <v>44958</v>
      </c>
      <c r="C17" s="60">
        <f>+'2-2023'!C$44</f>
        <v>0</v>
      </c>
      <c r="D17" s="60">
        <f>+'2-2023'!D$44</f>
        <v>0</v>
      </c>
      <c r="E17" s="60">
        <f>+'2-2023'!E$44</f>
        <v>0</v>
      </c>
      <c r="F17" s="60">
        <f>+'2-2023'!F$44</f>
        <v>0</v>
      </c>
      <c r="G17" s="60">
        <f>+'2-2023'!G$44</f>
        <v>0</v>
      </c>
      <c r="H17" s="60">
        <f>+'2-2023'!H$44</f>
        <v>0</v>
      </c>
      <c r="I17" s="60">
        <f>+'2-2023'!I$44</f>
        <v>0</v>
      </c>
      <c r="J17" s="60">
        <f>+'2-2023'!J$44</f>
        <v>0</v>
      </c>
      <c r="K17" s="60">
        <f>+'2-2023'!K$44</f>
        <v>0</v>
      </c>
      <c r="L17" s="95"/>
    </row>
    <row r="18" spans="1:12" ht="15">
      <c r="A18" s="41">
        <v>6</v>
      </c>
      <c r="B18" s="107">
        <f>'3-2023'!$D$2</f>
        <v>44986</v>
      </c>
      <c r="C18" s="60">
        <f>+'3-2023'!C$44</f>
        <v>0</v>
      </c>
      <c r="D18" s="60">
        <f>+'3-2023'!D$44</f>
        <v>0</v>
      </c>
      <c r="E18" s="60">
        <f>+'3-2023'!E$44</f>
        <v>0</v>
      </c>
      <c r="F18" s="60">
        <f>+'3-2023'!F$44</f>
        <v>0</v>
      </c>
      <c r="G18" s="60">
        <f>+'3-2023'!G$44</f>
        <v>0</v>
      </c>
      <c r="H18" s="60">
        <f>+'3-2023'!H$44</f>
        <v>0</v>
      </c>
      <c r="I18" s="60">
        <f>+'3-2023'!I$44</f>
        <v>0</v>
      </c>
      <c r="J18" s="60">
        <f>+'3-2023'!J$44</f>
        <v>0</v>
      </c>
      <c r="K18" s="60">
        <f>+'3-2023'!K$44</f>
        <v>0</v>
      </c>
      <c r="L18" s="95"/>
    </row>
    <row r="19" spans="1:12" ht="15">
      <c r="A19" s="41">
        <v>7</v>
      </c>
      <c r="B19" s="107">
        <f>'4-2023'!$D$2</f>
        <v>45017</v>
      </c>
      <c r="C19" s="60">
        <f>+'4-2023'!C$44</f>
        <v>0</v>
      </c>
      <c r="D19" s="60">
        <f>+'4-2023'!D$44</f>
        <v>0</v>
      </c>
      <c r="E19" s="60">
        <f>+'4-2023'!E$44</f>
        <v>0</v>
      </c>
      <c r="F19" s="60">
        <f>+'4-2023'!F$44</f>
        <v>0</v>
      </c>
      <c r="G19" s="60">
        <f>+'4-2023'!G$44</f>
        <v>0</v>
      </c>
      <c r="H19" s="60">
        <f>+'4-2023'!H$44</f>
        <v>0</v>
      </c>
      <c r="I19" s="60">
        <f>+'4-2023'!I$44</f>
        <v>0</v>
      </c>
      <c r="J19" s="60">
        <f>+'4-2023'!J$44</f>
        <v>0</v>
      </c>
      <c r="K19" s="60">
        <f>+'4-2023'!K$44</f>
        <v>0</v>
      </c>
      <c r="L19" s="95"/>
    </row>
    <row r="20" spans="1:12" ht="15">
      <c r="A20" s="41">
        <v>8</v>
      </c>
      <c r="B20" s="107">
        <f>'5-2023'!$D$2</f>
        <v>45047</v>
      </c>
      <c r="C20" s="60">
        <f>+'5-2023'!C$44</f>
        <v>0</v>
      </c>
      <c r="D20" s="60">
        <f>+'5-2023'!D$44</f>
        <v>0</v>
      </c>
      <c r="E20" s="60">
        <f>+'5-2023'!E$44</f>
        <v>0</v>
      </c>
      <c r="F20" s="60">
        <f>+'5-2023'!F$44</f>
        <v>0</v>
      </c>
      <c r="G20" s="60">
        <f>+'5-2023'!G$44</f>
        <v>0</v>
      </c>
      <c r="H20" s="60">
        <f>+'5-2023'!H$44</f>
        <v>0</v>
      </c>
      <c r="I20" s="60">
        <f>+'5-2023'!I$44</f>
        <v>0</v>
      </c>
      <c r="J20" s="60">
        <f>+'5-2023'!J$44</f>
        <v>0</v>
      </c>
      <c r="K20" s="60">
        <f>+'5-2023'!K$44</f>
        <v>0</v>
      </c>
      <c r="L20" s="95"/>
    </row>
    <row r="21" spans="1:12" ht="15">
      <c r="A21" s="41">
        <v>9</v>
      </c>
      <c r="B21" s="107">
        <f>'6-2023'!$D$2</f>
        <v>45078</v>
      </c>
      <c r="C21" s="60">
        <f>+'6-2023'!C$44</f>
        <v>0</v>
      </c>
      <c r="D21" s="60">
        <f>+'6-2023'!D$44</f>
        <v>0</v>
      </c>
      <c r="E21" s="60">
        <f>+'6-2023'!E$44</f>
        <v>0</v>
      </c>
      <c r="F21" s="60">
        <f>+'6-2023'!F$44</f>
        <v>0</v>
      </c>
      <c r="G21" s="60">
        <f>+'6-2023'!G$44</f>
        <v>0</v>
      </c>
      <c r="H21" s="60">
        <f>+'6-2023'!H$44</f>
        <v>0</v>
      </c>
      <c r="I21" s="60">
        <f>+'6-2023'!I$44</f>
        <v>0</v>
      </c>
      <c r="J21" s="60">
        <f>+'6-2023'!J$44</f>
        <v>0</v>
      </c>
      <c r="K21" s="60">
        <f>+'6-2023'!K$44</f>
        <v>0</v>
      </c>
      <c r="L21" s="95"/>
    </row>
    <row r="22" spans="1:12" ht="15">
      <c r="A22" s="41">
        <v>10</v>
      </c>
      <c r="B22" s="107">
        <f>'7-2023'!$D$2</f>
        <v>45108</v>
      </c>
      <c r="C22" s="60">
        <f>+'7-2023'!C$44</f>
        <v>0</v>
      </c>
      <c r="D22" s="60">
        <f>+'7-2023'!D$44</f>
        <v>0</v>
      </c>
      <c r="E22" s="60">
        <f>+'7-2023'!E$44</f>
        <v>0</v>
      </c>
      <c r="F22" s="60">
        <f>+'7-2023'!F$44</f>
        <v>0</v>
      </c>
      <c r="G22" s="60">
        <f>+'7-2023'!G$44</f>
        <v>0</v>
      </c>
      <c r="H22" s="60">
        <f>+'7-2023'!H$44</f>
        <v>0</v>
      </c>
      <c r="I22" s="60">
        <f>+'7-2023'!I$44</f>
        <v>0</v>
      </c>
      <c r="J22" s="60">
        <f>+'7-2023'!J$44</f>
        <v>0</v>
      </c>
      <c r="K22" s="60">
        <f>+'7-2023'!K$44</f>
        <v>0</v>
      </c>
      <c r="L22" s="95"/>
    </row>
    <row r="23" spans="1:12" ht="15">
      <c r="A23" s="41">
        <v>11</v>
      </c>
      <c r="B23" s="107">
        <f>'8-2023'!$D$2</f>
        <v>45139</v>
      </c>
      <c r="C23" s="60">
        <f>+'8-2023'!C$44</f>
        <v>0</v>
      </c>
      <c r="D23" s="60">
        <f>+'8-2023'!D$44</f>
        <v>0</v>
      </c>
      <c r="E23" s="60">
        <f>+'8-2023'!E$44</f>
        <v>0</v>
      </c>
      <c r="F23" s="60">
        <f>+'8-2023'!F$44</f>
        <v>0</v>
      </c>
      <c r="G23" s="60">
        <f>+'8-2023'!G$44</f>
        <v>0</v>
      </c>
      <c r="H23" s="60">
        <f>+'8-2023'!H$44</f>
        <v>0</v>
      </c>
      <c r="I23" s="60">
        <f>+'8-2023'!I$44</f>
        <v>0</v>
      </c>
      <c r="J23" s="60">
        <f>+'8-2023'!J$44</f>
        <v>0</v>
      </c>
      <c r="K23" s="60">
        <f>+'8-2023'!K$44</f>
        <v>0</v>
      </c>
      <c r="L23" s="95"/>
    </row>
    <row r="24" spans="1:12" ht="15.75" thickBot="1">
      <c r="A24" s="41">
        <v>12</v>
      </c>
      <c r="B24" s="107">
        <f>'9-2023'!$D$2</f>
        <v>45170</v>
      </c>
      <c r="C24" s="82">
        <f>+'9-2023'!C$44</f>
        <v>0</v>
      </c>
      <c r="D24" s="82">
        <f>+'9-2023'!D$44</f>
        <v>0</v>
      </c>
      <c r="E24" s="82">
        <f>+'9-2023'!E$44</f>
        <v>0</v>
      </c>
      <c r="F24" s="82">
        <f>+'9-2023'!F$44</f>
        <v>0</v>
      </c>
      <c r="G24" s="82">
        <f>+'9-2023'!G$44</f>
        <v>0</v>
      </c>
      <c r="H24" s="82">
        <f>+'9-2023'!H$44</f>
        <v>0</v>
      </c>
      <c r="I24" s="82">
        <f>+'9-2023'!I$44</f>
        <v>0</v>
      </c>
      <c r="J24" s="82">
        <f>+'9-2023'!J$44</f>
        <v>0</v>
      </c>
      <c r="K24" s="82">
        <f>+'9-2023'!K$44</f>
        <v>0</v>
      </c>
      <c r="L24" s="96"/>
    </row>
    <row r="25" spans="1:12" ht="13.5" thickBot="1">
      <c r="A25" s="160" t="s">
        <v>16</v>
      </c>
      <c r="B25" s="161"/>
      <c r="C25" s="61">
        <f aca="true" t="shared" si="0" ref="C25:K25">SUM(C13:C24)</f>
        <v>0</v>
      </c>
      <c r="D25" s="61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3">
        <f t="shared" si="0"/>
        <v>0</v>
      </c>
      <c r="I25" s="64">
        <f t="shared" si="0"/>
        <v>0</v>
      </c>
      <c r="J25" s="65">
        <f t="shared" si="0"/>
        <v>0</v>
      </c>
      <c r="K25" s="64">
        <f t="shared" si="0"/>
        <v>0</v>
      </c>
      <c r="L25" s="93"/>
    </row>
    <row r="26" spans="1:12" ht="12">
      <c r="A26" s="42"/>
      <c r="B26" s="43"/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2.75" thickBot="1">
      <c r="A27" s="48"/>
      <c r="B27" s="49"/>
      <c r="C27" s="67"/>
      <c r="D27" s="67"/>
      <c r="E27" s="67"/>
      <c r="F27" s="67"/>
      <c r="G27" s="67"/>
      <c r="H27" s="67"/>
      <c r="I27" s="67"/>
      <c r="J27" s="68"/>
      <c r="K27" s="68"/>
      <c r="L27" s="68"/>
    </row>
    <row r="28" spans="1:12" ht="13.5" thickBot="1">
      <c r="A28" s="48"/>
      <c r="B28" s="77" t="s">
        <v>20</v>
      </c>
      <c r="C28" s="78">
        <f aca="true" t="shared" si="1" ref="C28:I28">_xlfn.IFERROR((C25/$I$25),0)</f>
        <v>0</v>
      </c>
      <c r="D28" s="78">
        <f t="shared" si="1"/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83">
        <f t="shared" si="1"/>
        <v>0</v>
      </c>
      <c r="J28" s="68"/>
      <c r="K28" s="68"/>
      <c r="L28" s="68"/>
    </row>
    <row r="29" spans="1:12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sheetProtection password="CC3D" sheet="1"/>
  <mergeCells count="15"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6">
      <selection activeCell="L27" sqref="L27"/>
    </sheetView>
  </sheetViews>
  <sheetFormatPr defaultColWidth="9.140625" defaultRowHeight="12.75"/>
  <cols>
    <col min="1" max="1" width="13.00390625" style="14" customWidth="1"/>
    <col min="2" max="2" width="19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140625" style="14" customWidth="1"/>
    <col min="10" max="10" width="11.57421875" style="14" customWidth="1"/>
    <col min="11" max="11" width="15.421875" style="14" customWidth="1"/>
    <col min="12" max="12" width="11.140625" style="14" customWidth="1"/>
    <col min="13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44835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2" ht="12.75">
      <c r="A13" s="112">
        <v>44835</v>
      </c>
      <c r="B13" s="109" t="str">
        <f>VLOOKUP(WEEKDAY(A13,1),גיליון1!$A$3:$B$9,2,0)</f>
        <v>Saturday</v>
      </c>
      <c r="C13" s="51"/>
      <c r="D13" s="52"/>
      <c r="E13" s="53"/>
      <c r="F13" s="54"/>
      <c r="G13" s="110">
        <f>SUM(C13:F13)</f>
        <v>0</v>
      </c>
      <c r="H13" s="55"/>
      <c r="I13" s="111">
        <f aca="true" t="shared" si="0" ref="I13:I43">+H13+G13</f>
        <v>0</v>
      </c>
      <c r="J13" s="56"/>
      <c r="K13" s="113">
        <f aca="true" t="shared" si="1" ref="K13:K43">+J13+I13</f>
        <v>0</v>
      </c>
      <c r="L13" s="121"/>
    </row>
    <row r="14" spans="1:12" ht="12.75">
      <c r="A14" s="13">
        <f>+A13+1</f>
        <v>44836</v>
      </c>
      <c r="B14" s="12" t="str">
        <f>VLOOKUP(WEEKDAY(A14,1),גיליון1!$A$3:$B$9,2,0)</f>
        <v>Sunday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</row>
    <row r="15" spans="1:12" ht="12.75">
      <c r="A15" s="13">
        <f aca="true" t="shared" si="3" ref="A15:A42">+A14+1</f>
        <v>44837</v>
      </c>
      <c r="B15" s="12" t="str">
        <f>VLOOKUP(WEEKDAY(A15,1),גיליון1!$A$3:$B$9,2,0)</f>
        <v>Monday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.75">
      <c r="A16" s="13">
        <f t="shared" si="3"/>
        <v>44838</v>
      </c>
      <c r="B16" s="12" t="str">
        <f>VLOOKUP(WEEKDAY(A16,1),גיליון1!$A$3:$B$9,2,0)</f>
        <v>Tuesday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 t="s">
        <v>65</v>
      </c>
    </row>
    <row r="17" spans="1:12" ht="12.75">
      <c r="A17" s="13">
        <f t="shared" si="3"/>
        <v>44839</v>
      </c>
      <c r="B17" s="12" t="str">
        <f>VLOOKUP(WEEKDAY(A17,1),גיליון1!$A$3:$B$9,2,0)</f>
        <v>Wednesday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 t="s">
        <v>66</v>
      </c>
    </row>
    <row r="18" spans="1:12" ht="12.75">
      <c r="A18" s="13">
        <f t="shared" si="3"/>
        <v>44840</v>
      </c>
      <c r="B18" s="12" t="str">
        <f>VLOOKUP(WEEKDAY(A18,1),גיליון1!$A$3:$B$9,2,0)</f>
        <v>Thursday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 t="s">
        <v>67</v>
      </c>
    </row>
    <row r="19" spans="1:12" ht="12.75">
      <c r="A19" s="112">
        <f t="shared" si="3"/>
        <v>44841</v>
      </c>
      <c r="B19" s="109" t="str">
        <f>VLOOKUP(WEEKDAY(A19,1),גיליון1!$A$3:$B$9,2,0)</f>
        <v>Friday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121"/>
    </row>
    <row r="20" spans="1:12" ht="12.75">
      <c r="A20" s="112">
        <f t="shared" si="3"/>
        <v>44842</v>
      </c>
      <c r="B20" s="109" t="str">
        <f>VLOOKUP(WEEKDAY(A20,1),גיליון1!$A$3:$B$9,2,0)</f>
        <v>Saturday</v>
      </c>
      <c r="C20" s="51"/>
      <c r="D20" s="52"/>
      <c r="E20" s="53"/>
      <c r="F20" s="54"/>
      <c r="G20" s="110">
        <f t="shared" si="2"/>
        <v>0</v>
      </c>
      <c r="H20" s="55"/>
      <c r="I20" s="111">
        <f t="shared" si="0"/>
        <v>0</v>
      </c>
      <c r="J20" s="56"/>
      <c r="K20" s="113">
        <f t="shared" si="1"/>
        <v>0</v>
      </c>
      <c r="L20" s="121"/>
    </row>
    <row r="21" spans="1:12" ht="12.75">
      <c r="A21" s="13">
        <f t="shared" si="3"/>
        <v>44843</v>
      </c>
      <c r="B21" s="12" t="str">
        <f>VLOOKUP(WEEKDAY(A21,1),גיליון1!$A$3:$B$9,2,0)</f>
        <v>Sunday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 t="s">
        <v>68</v>
      </c>
    </row>
    <row r="22" spans="1:12" ht="12.75">
      <c r="A22" s="13">
        <f t="shared" si="3"/>
        <v>44844</v>
      </c>
      <c r="B22" s="12" t="str">
        <f>VLOOKUP(WEEKDAY(A22,1),גיליון1!$A$3:$B$9,2,0)</f>
        <v>Monday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 t="s">
        <v>69</v>
      </c>
    </row>
    <row r="23" spans="1:12" ht="12.75">
      <c r="A23" s="13">
        <f t="shared" si="3"/>
        <v>44845</v>
      </c>
      <c r="B23" s="12" t="str">
        <f>VLOOKUP(WEEKDAY(A23,1),גיליון1!$A$3:$B$9,2,0)</f>
        <v>Tuesday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 t="s">
        <v>52</v>
      </c>
    </row>
    <row r="24" spans="1:12" ht="12.75">
      <c r="A24" s="13">
        <f t="shared" si="3"/>
        <v>44846</v>
      </c>
      <c r="B24" s="12" t="str">
        <f>VLOOKUP(WEEKDAY(A24,1),גיליון1!$A$3:$B$9,2,0)</f>
        <v>Wednesday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 t="s">
        <v>52</v>
      </c>
    </row>
    <row r="25" spans="1:12" ht="12.75">
      <c r="A25" s="13">
        <f t="shared" si="3"/>
        <v>44847</v>
      </c>
      <c r="B25" s="12" t="str">
        <f>VLOOKUP(WEEKDAY(A25,1),גיליון1!$A$3:$B$9,2,0)</f>
        <v>Thursday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 t="s">
        <v>52</v>
      </c>
    </row>
    <row r="26" spans="1:12" ht="12.75">
      <c r="A26" s="112">
        <f t="shared" si="3"/>
        <v>44848</v>
      </c>
      <c r="B26" s="109" t="str">
        <f>VLOOKUP(WEEKDAY(A26,1),גיליון1!$A$3:$B$9,2,0)</f>
        <v>Friday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121"/>
    </row>
    <row r="27" spans="1:12" ht="12.75">
      <c r="A27" s="112">
        <f t="shared" si="3"/>
        <v>44849</v>
      </c>
      <c r="B27" s="109" t="str">
        <f>VLOOKUP(WEEKDAY(A27,1),גיליון1!$A$3:$B$9,2,0)</f>
        <v>Saturday</v>
      </c>
      <c r="C27" s="51"/>
      <c r="D27" s="52"/>
      <c r="E27" s="53"/>
      <c r="F27" s="54"/>
      <c r="G27" s="110">
        <f t="shared" si="2"/>
        <v>0</v>
      </c>
      <c r="H27" s="55"/>
      <c r="I27" s="111">
        <f t="shared" si="0"/>
        <v>0</v>
      </c>
      <c r="J27" s="56"/>
      <c r="K27" s="113">
        <f t="shared" si="1"/>
        <v>0</v>
      </c>
      <c r="L27" s="121"/>
    </row>
    <row r="28" spans="1:12" ht="12.75">
      <c r="A28" s="13">
        <f t="shared" si="3"/>
        <v>44850</v>
      </c>
      <c r="B28" s="12" t="str">
        <f>VLOOKUP(WEEKDAY(A28,1),גיליון1!$A$3:$B$9,2,0)</f>
        <v>Sunday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 t="s">
        <v>56</v>
      </c>
    </row>
    <row r="29" spans="1:12" ht="12.75">
      <c r="A29" s="13">
        <f t="shared" si="3"/>
        <v>44851</v>
      </c>
      <c r="B29" s="12" t="str">
        <f>VLOOKUP(WEEKDAY(A29,1),גיליון1!$A$3:$B$9,2,0)</f>
        <v>Monday</v>
      </c>
      <c r="C29" s="51"/>
      <c r="D29" s="52"/>
      <c r="E29" s="53"/>
      <c r="F29" s="54"/>
      <c r="G29" s="72">
        <f>SUM(C29:F29)</f>
        <v>0</v>
      </c>
      <c r="H29" s="55"/>
      <c r="I29" s="4">
        <f t="shared" si="0"/>
        <v>0</v>
      </c>
      <c r="J29" s="56"/>
      <c r="K29" s="6">
        <f t="shared" si="1"/>
        <v>0</v>
      </c>
      <c r="L29" s="92" t="s">
        <v>60</v>
      </c>
    </row>
    <row r="30" spans="1:12" ht="12.75">
      <c r="A30" s="13">
        <f t="shared" si="3"/>
        <v>44852</v>
      </c>
      <c r="B30" s="12" t="str">
        <f>VLOOKUP(WEEKDAY(A30,1),גיליון1!$A$3:$B$9,2,0)</f>
        <v>Tuesday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</row>
    <row r="31" spans="1:12" ht="12.75">
      <c r="A31" s="13">
        <f t="shared" si="3"/>
        <v>44853</v>
      </c>
      <c r="B31" s="12" t="str">
        <f>VLOOKUP(WEEKDAY(A31,1),גיליון1!$A$3:$B$9,2,0)</f>
        <v>Wednesday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2" ht="12.75">
      <c r="A32" s="13">
        <f t="shared" si="3"/>
        <v>44854</v>
      </c>
      <c r="B32" s="12" t="str">
        <f>VLOOKUP(WEEKDAY(A32,1),גיליון1!$A$3:$B$9,2,0)</f>
        <v>Thursday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</row>
    <row r="33" spans="1:12" ht="12.75">
      <c r="A33" s="112">
        <f t="shared" si="3"/>
        <v>44855</v>
      </c>
      <c r="B33" s="109" t="str">
        <f>VLOOKUP(WEEKDAY(A33,1),גיליון1!$A$3:$B$9,2,0)</f>
        <v>Friday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121"/>
    </row>
    <row r="34" spans="1:12" ht="12.75">
      <c r="A34" s="112">
        <f t="shared" si="3"/>
        <v>44856</v>
      </c>
      <c r="B34" s="109" t="str">
        <f>VLOOKUP(WEEKDAY(A34,1),גיליון1!$A$3:$B$9,2,0)</f>
        <v>Saturday</v>
      </c>
      <c r="C34" s="51"/>
      <c r="D34" s="52"/>
      <c r="E34" s="53"/>
      <c r="F34" s="54"/>
      <c r="G34" s="110">
        <f t="shared" si="2"/>
        <v>0</v>
      </c>
      <c r="H34" s="55"/>
      <c r="I34" s="111">
        <f t="shared" si="0"/>
        <v>0</v>
      </c>
      <c r="J34" s="56"/>
      <c r="K34" s="113">
        <f t="shared" si="1"/>
        <v>0</v>
      </c>
      <c r="L34" s="121"/>
    </row>
    <row r="35" spans="1:12" ht="12.75">
      <c r="A35" s="13">
        <f t="shared" si="3"/>
        <v>44857</v>
      </c>
      <c r="B35" s="12" t="str">
        <f>VLOOKUP(WEEKDAY(A35,1),גיליון1!$A$3:$B$9,2,0)</f>
        <v>Sunday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 t="s">
        <v>74</v>
      </c>
    </row>
    <row r="36" spans="1:12" ht="12.75">
      <c r="A36" s="13">
        <f t="shared" si="3"/>
        <v>44858</v>
      </c>
      <c r="B36" s="12" t="str">
        <f>VLOOKUP(WEEKDAY(A36,1),גיליון1!$A$3:$B$9,2,0)</f>
        <v>Monday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.75">
      <c r="A37" s="13">
        <f t="shared" si="3"/>
        <v>44859</v>
      </c>
      <c r="B37" s="12" t="str">
        <f>VLOOKUP(WEEKDAY(A37,1),גיליון1!$A$3:$B$9,2,0)</f>
        <v>Tuesday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.75">
      <c r="A38" s="13">
        <f t="shared" si="3"/>
        <v>44860</v>
      </c>
      <c r="B38" s="12" t="str">
        <f>VLOOKUP(WEEKDAY(A38,1),גיליון1!$A$3:$B$9,2,0)</f>
        <v>Wednesday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2" ht="12.75">
      <c r="A39" s="13">
        <f t="shared" si="3"/>
        <v>44861</v>
      </c>
      <c r="B39" s="12" t="str">
        <f>VLOOKUP(WEEKDAY(A39,1),גיליון1!$A$3:$B$9,2,0)</f>
        <v>Thursday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</row>
    <row r="40" spans="1:12" ht="12.75">
      <c r="A40" s="112">
        <f t="shared" si="3"/>
        <v>44862</v>
      </c>
      <c r="B40" s="109" t="str">
        <f>VLOOKUP(WEEKDAY(A40,1),גיליון1!$A$3:$B$9,2,0)</f>
        <v>Friday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121"/>
    </row>
    <row r="41" spans="1:12" ht="12.75">
      <c r="A41" s="112">
        <f t="shared" si="3"/>
        <v>44863</v>
      </c>
      <c r="B41" s="109" t="str">
        <f>VLOOKUP(WEEKDAY(A41,1),גיליון1!$A$3:$B$9,2,0)</f>
        <v>Saturday</v>
      </c>
      <c r="C41" s="51"/>
      <c r="D41" s="52"/>
      <c r="E41" s="53"/>
      <c r="F41" s="54"/>
      <c r="G41" s="110">
        <f t="shared" si="2"/>
        <v>0</v>
      </c>
      <c r="H41" s="55"/>
      <c r="I41" s="111">
        <f t="shared" si="0"/>
        <v>0</v>
      </c>
      <c r="J41" s="56"/>
      <c r="K41" s="113">
        <f t="shared" si="1"/>
        <v>0</v>
      </c>
      <c r="L41" s="121"/>
    </row>
    <row r="42" spans="1:12" ht="12.75">
      <c r="A42" s="13">
        <f t="shared" si="3"/>
        <v>44864</v>
      </c>
      <c r="B42" s="12" t="str">
        <f>VLOOKUP(WEEKDAY(A42,1),גיליון1!$A$3:$B$9,2,0)</f>
        <v>Sunday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</row>
    <row r="43" spans="1:12" ht="13.5" thickBot="1">
      <c r="A43" s="13">
        <f>+A42+1</f>
        <v>44865</v>
      </c>
      <c r="B43" s="12" t="str">
        <f>VLOOKUP(WEEKDAY(A43,1),גיליון1!$A$3:$B$9,2,0)</f>
        <v>Monday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6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C18" sqref="C18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00390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44866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2" ht="12.75">
      <c r="A13" s="13">
        <v>44866</v>
      </c>
      <c r="B13" s="12" t="str">
        <f>VLOOKUP(WEEKDAY(A13,1),גיליון1!$A$3:$B$9,2,0)</f>
        <v>Tuesday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 t="s">
        <v>72</v>
      </c>
    </row>
    <row r="14" spans="1:14" ht="12.75">
      <c r="A14" s="13">
        <f>+A13+1</f>
        <v>44867</v>
      </c>
      <c r="B14" s="12" t="str">
        <f>VLOOKUP(WEEKDAY(A14,1),גיליון1!$A$3:$B$9,2,0)</f>
        <v>Wednesday</v>
      </c>
      <c r="C14" s="51"/>
      <c r="D14" s="52"/>
      <c r="E14" s="53"/>
      <c r="F14" s="54"/>
      <c r="G14" s="72">
        <f aca="true" t="shared" si="2" ref="G14:G42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3">
        <f aca="true" t="shared" si="3" ref="A15:A42">+A14+1</f>
        <v>44868</v>
      </c>
      <c r="B15" s="12" t="str">
        <f>VLOOKUP(WEEKDAY(A15,1),גיליון1!$A$3:$B$9,2,0)</f>
        <v>Thursday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  <c r="N15" s="81"/>
    </row>
    <row r="16" spans="1:14" ht="12.75">
      <c r="A16" s="112">
        <f t="shared" si="3"/>
        <v>44869</v>
      </c>
      <c r="B16" s="109" t="str">
        <f>VLOOKUP(WEEKDAY(A16,1),גיליון1!$A$3:$B$9,2,0)</f>
        <v>Friday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121"/>
      <c r="N16" s="81"/>
    </row>
    <row r="17" spans="1:14" ht="12.75">
      <c r="A17" s="112">
        <f t="shared" si="3"/>
        <v>44870</v>
      </c>
      <c r="B17" s="109" t="str">
        <f>VLOOKUP(WEEKDAY(A17,1),גיליון1!$A$3:$B$9,2,0)</f>
        <v>Saturday</v>
      </c>
      <c r="C17" s="51"/>
      <c r="D17" s="52"/>
      <c r="E17" s="53"/>
      <c r="F17" s="54"/>
      <c r="G17" s="110">
        <f t="shared" si="2"/>
        <v>0</v>
      </c>
      <c r="H17" s="55"/>
      <c r="I17" s="111">
        <f t="shared" si="0"/>
        <v>0</v>
      </c>
      <c r="J17" s="56"/>
      <c r="K17" s="113">
        <f t="shared" si="1"/>
        <v>0</v>
      </c>
      <c r="L17" s="121"/>
      <c r="N17" s="81"/>
    </row>
    <row r="18" spans="1:14" ht="12.75">
      <c r="A18" s="13">
        <f t="shared" si="3"/>
        <v>44871</v>
      </c>
      <c r="B18" s="12" t="str">
        <f>VLOOKUP(WEEKDAY(A18,1),גיליון1!$A$3:$B$9,2,0)</f>
        <v>Sunday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44872</v>
      </c>
      <c r="B19" s="12" t="str">
        <f>VLOOKUP(WEEKDAY(A19,1),גיליון1!$A$3:$B$9,2,0)</f>
        <v>Monday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44873</v>
      </c>
      <c r="B20" s="12" t="str">
        <f>VLOOKUP(WEEKDAY(A20,1),גיליון1!$A$3:$B$9,2,0)</f>
        <v>Tuesday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44874</v>
      </c>
      <c r="B21" s="12" t="str">
        <f>VLOOKUP(WEEKDAY(A21,1),גיליון1!$A$3:$B$9,2,0)</f>
        <v>Wednesday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3">
        <f t="shared" si="3"/>
        <v>44875</v>
      </c>
      <c r="B22" s="12" t="str">
        <f>VLOOKUP(WEEKDAY(A22,1),גיליון1!$A$3:$B$9,2,0)</f>
        <v>Thursday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  <c r="N22" s="81"/>
    </row>
    <row r="23" spans="1:14" ht="12.75">
      <c r="A23" s="112">
        <f t="shared" si="3"/>
        <v>44876</v>
      </c>
      <c r="B23" s="109" t="str">
        <f>VLOOKUP(WEEKDAY(A23,1),גיליון1!$A$3:$B$9,2,0)</f>
        <v>Friday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121"/>
      <c r="N23" s="81"/>
    </row>
    <row r="24" spans="1:14" ht="12.75">
      <c r="A24" s="112">
        <f t="shared" si="3"/>
        <v>44877</v>
      </c>
      <c r="B24" s="109" t="str">
        <f>VLOOKUP(WEEKDAY(A24,1),גיליון1!$A$3:$B$9,2,0)</f>
        <v>Saturday</v>
      </c>
      <c r="C24" s="51"/>
      <c r="D24" s="52"/>
      <c r="E24" s="53"/>
      <c r="F24" s="54"/>
      <c r="G24" s="110">
        <f t="shared" si="2"/>
        <v>0</v>
      </c>
      <c r="H24" s="55"/>
      <c r="I24" s="111">
        <f t="shared" si="0"/>
        <v>0</v>
      </c>
      <c r="J24" s="56"/>
      <c r="K24" s="113">
        <f t="shared" si="1"/>
        <v>0</v>
      </c>
      <c r="L24" s="121"/>
      <c r="N24" s="81"/>
    </row>
    <row r="25" spans="1:14" ht="12.75">
      <c r="A25" s="13">
        <f t="shared" si="3"/>
        <v>44878</v>
      </c>
      <c r="B25" s="12" t="str">
        <f>VLOOKUP(WEEKDAY(A25,1),גיליון1!$A$3:$B$9,2,0)</f>
        <v>Sunday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44879</v>
      </c>
      <c r="B26" s="12" t="str">
        <f>VLOOKUP(WEEKDAY(A26,1),גיליון1!$A$3:$B$9,2,0)</f>
        <v>Monday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44880</v>
      </c>
      <c r="B27" s="12" t="str">
        <f>VLOOKUP(WEEKDAY(A27,1),גיליון1!$A$3:$B$9,2,0)</f>
        <v>Tuesday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44881</v>
      </c>
      <c r="B28" s="12" t="str">
        <f>VLOOKUP(WEEKDAY(A28,1),גיליון1!$A$3:$B$9,2,0)</f>
        <v>Wednesday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3">
        <f t="shared" si="3"/>
        <v>44882</v>
      </c>
      <c r="B29" s="12" t="str">
        <f>VLOOKUP(WEEKDAY(A29,1),גיליון1!$A$3:$B$9,2,0)</f>
        <v>Thursday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  <c r="N29" s="81"/>
    </row>
    <row r="30" spans="1:14" ht="12.75">
      <c r="A30" s="112">
        <f t="shared" si="3"/>
        <v>44883</v>
      </c>
      <c r="B30" s="109" t="str">
        <f>VLOOKUP(WEEKDAY(A30,1),גיליון1!$A$3:$B$9,2,0)</f>
        <v>Friday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121"/>
      <c r="N30" s="81"/>
    </row>
    <row r="31" spans="1:14" ht="12.75">
      <c r="A31" s="112">
        <f t="shared" si="3"/>
        <v>44884</v>
      </c>
      <c r="B31" s="109" t="str">
        <f>VLOOKUP(WEEKDAY(A31,1),גיליון1!$A$3:$B$9,2,0)</f>
        <v>Saturday</v>
      </c>
      <c r="C31" s="51"/>
      <c r="D31" s="52"/>
      <c r="E31" s="53"/>
      <c r="F31" s="54"/>
      <c r="G31" s="110">
        <f t="shared" si="2"/>
        <v>0</v>
      </c>
      <c r="H31" s="55"/>
      <c r="I31" s="111">
        <f t="shared" si="0"/>
        <v>0</v>
      </c>
      <c r="J31" s="56"/>
      <c r="K31" s="113">
        <f t="shared" si="1"/>
        <v>0</v>
      </c>
      <c r="L31" s="121"/>
      <c r="N31" s="81"/>
    </row>
    <row r="32" spans="1:14" ht="12.75">
      <c r="A32" s="13">
        <f t="shared" si="3"/>
        <v>44885</v>
      </c>
      <c r="B32" s="12" t="str">
        <f>VLOOKUP(WEEKDAY(A32,1),גיליון1!$A$3:$B$9,2,0)</f>
        <v>Sunday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44886</v>
      </c>
      <c r="B33" s="12" t="str">
        <f>VLOOKUP(WEEKDAY(A33,1),גיליון1!$A$3:$B$9,2,0)</f>
        <v>Monday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44887</v>
      </c>
      <c r="B34" s="12" t="str">
        <f>VLOOKUP(WEEKDAY(A34,1),גיליון1!$A$3:$B$9,2,0)</f>
        <v>Tuesday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>+A34+1</f>
        <v>44888</v>
      </c>
      <c r="B35" s="12" t="str">
        <f>VLOOKUP(WEEKDAY(A35,1),גיליון1!$A$3:$B$9,2,0)</f>
        <v>Wednesday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3">
        <f t="shared" si="3"/>
        <v>44889</v>
      </c>
      <c r="B36" s="12" t="str">
        <f>VLOOKUP(WEEKDAY(A36,1),גיליון1!$A$3:$B$9,2,0)</f>
        <v>Thursday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  <c r="N36" s="81"/>
    </row>
    <row r="37" spans="1:14" ht="12.75">
      <c r="A37" s="112">
        <f t="shared" si="3"/>
        <v>44890</v>
      </c>
      <c r="B37" s="109" t="str">
        <f>VLOOKUP(WEEKDAY(A37,1),גיליון1!$A$3:$B$9,2,0)</f>
        <v>Friday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121"/>
      <c r="N37" s="81"/>
    </row>
    <row r="38" spans="1:14" ht="12.75">
      <c r="A38" s="112">
        <f t="shared" si="3"/>
        <v>44891</v>
      </c>
      <c r="B38" s="109" t="str">
        <f>VLOOKUP(WEEKDAY(A38,1),גיליון1!$A$3:$B$9,2,0)</f>
        <v>Saturday</v>
      </c>
      <c r="C38" s="51"/>
      <c r="D38" s="52"/>
      <c r="E38" s="53"/>
      <c r="F38" s="54"/>
      <c r="G38" s="110">
        <f t="shared" si="2"/>
        <v>0</v>
      </c>
      <c r="H38" s="55"/>
      <c r="I38" s="111">
        <f t="shared" si="0"/>
        <v>0</v>
      </c>
      <c r="J38" s="56"/>
      <c r="K38" s="113">
        <f t="shared" si="1"/>
        <v>0</v>
      </c>
      <c r="L38" s="121"/>
      <c r="N38" s="81"/>
    </row>
    <row r="39" spans="1:14" ht="12.75">
      <c r="A39" s="13">
        <f t="shared" si="3"/>
        <v>44892</v>
      </c>
      <c r="B39" s="12" t="str">
        <f>VLOOKUP(WEEKDAY(A39,1),גיליון1!$A$3:$B$9,2,0)</f>
        <v>Sunday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44893</v>
      </c>
      <c r="B40" s="12" t="str">
        <f>VLOOKUP(WEEKDAY(A40,1),גיליון1!$A$3:$B$9,2,0)</f>
        <v>Monday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44894</v>
      </c>
      <c r="B41" s="12" t="str">
        <f>VLOOKUP(WEEKDAY(A41,1),גיליון1!$A$3:$B$9,2,0)</f>
        <v>Tuesday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44895</v>
      </c>
      <c r="B42" s="12" t="str">
        <f>VLOOKUP(WEEKDAY(A42,1),גיליון1!$A$3:$B$9,2,0)</f>
        <v>Wednesday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44896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44896</v>
      </c>
      <c r="B13" s="12" t="str">
        <f>VLOOKUP(WEEKDAY(A13,1),גיליון1!$A$3:$B$9,2,0)</f>
        <v>Thursday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2">+H13+G13</f>
        <v>0</v>
      </c>
      <c r="J13" s="56"/>
      <c r="K13" s="6">
        <f aca="true" t="shared" si="1" ref="K13:K42">+J13+I13</f>
        <v>0</v>
      </c>
      <c r="L13" s="92"/>
      <c r="N13" s="81"/>
    </row>
    <row r="14" spans="1:14" ht="12.75">
      <c r="A14" s="112">
        <f>+A13+1</f>
        <v>44897</v>
      </c>
      <c r="B14" s="109" t="str">
        <f>VLOOKUP(WEEKDAY(A14,1),גיליון1!$A$3:$B$9,2,0)</f>
        <v>Friday</v>
      </c>
      <c r="C14" s="51"/>
      <c r="D14" s="52"/>
      <c r="E14" s="53"/>
      <c r="F14" s="54"/>
      <c r="G14" s="110">
        <f aca="true" t="shared" si="2" ref="G14:G42">SUM(C14:F14)</f>
        <v>0</v>
      </c>
      <c r="H14" s="55"/>
      <c r="I14" s="111">
        <f t="shared" si="0"/>
        <v>0</v>
      </c>
      <c r="J14" s="56"/>
      <c r="K14" s="113">
        <f t="shared" si="1"/>
        <v>0</v>
      </c>
      <c r="L14" s="121"/>
      <c r="N14" s="81"/>
    </row>
    <row r="15" spans="1:14" ht="12.75">
      <c r="A15" s="112">
        <f aca="true" t="shared" si="3" ref="A15:A43">+A14+1</f>
        <v>44898</v>
      </c>
      <c r="B15" s="109" t="str">
        <f>VLOOKUP(WEEKDAY(A15,1),גיליון1!$A$3:$B$9,2,0)</f>
        <v>Saturday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21"/>
      <c r="N15" s="81"/>
    </row>
    <row r="16" spans="1:14" ht="12.75">
      <c r="A16" s="13">
        <f t="shared" si="3"/>
        <v>44899</v>
      </c>
      <c r="B16" s="12" t="str">
        <f>VLOOKUP(WEEKDAY(A16,1),גיליון1!$A$3:$B$9,2,0)</f>
        <v>Sunday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  <c r="N16" s="81"/>
    </row>
    <row r="17" spans="1:14" ht="12.75">
      <c r="A17" s="13">
        <f t="shared" si="3"/>
        <v>44900</v>
      </c>
      <c r="B17" s="12" t="str">
        <f>VLOOKUP(WEEKDAY(A17,1),גיליון1!$A$3:$B$9,2,0)</f>
        <v>Monday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44901</v>
      </c>
      <c r="B18" s="12" t="str">
        <f>VLOOKUP(WEEKDAY(A18,1),גיליון1!$A$3:$B$9,2,0)</f>
        <v>Tuesday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44902</v>
      </c>
      <c r="B19" s="12" t="str">
        <f>VLOOKUP(WEEKDAY(A19,1),גיליון1!$A$3:$B$9,2,0)</f>
        <v>Wednesday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44903</v>
      </c>
      <c r="B20" s="12" t="str">
        <f>VLOOKUP(WEEKDAY(A20,1),גיליון1!$A$3:$B$9,2,0)</f>
        <v>Thursday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12">
        <f t="shared" si="3"/>
        <v>44904</v>
      </c>
      <c r="B21" s="109" t="str">
        <f>VLOOKUP(WEEKDAY(A21,1),גיליון1!$A$3:$B$9,2,0)</f>
        <v>Friday</v>
      </c>
      <c r="C21" s="51"/>
      <c r="D21" s="52"/>
      <c r="E21" s="53"/>
      <c r="F21" s="54"/>
      <c r="G21" s="110">
        <f t="shared" si="2"/>
        <v>0</v>
      </c>
      <c r="H21" s="55"/>
      <c r="I21" s="111">
        <f t="shared" si="0"/>
        <v>0</v>
      </c>
      <c r="J21" s="56"/>
      <c r="K21" s="113">
        <f t="shared" si="1"/>
        <v>0</v>
      </c>
      <c r="L21" s="121"/>
      <c r="N21" s="81"/>
    </row>
    <row r="22" spans="1:14" ht="12.75">
      <c r="A22" s="112">
        <f t="shared" si="3"/>
        <v>44905</v>
      </c>
      <c r="B22" s="109" t="str">
        <f>VLOOKUP(WEEKDAY(A22,1),גיליון1!$A$3:$B$9,2,0)</f>
        <v>Saturday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21"/>
      <c r="N22" s="81"/>
    </row>
    <row r="23" spans="1:14" ht="12.75">
      <c r="A23" s="13">
        <f t="shared" si="3"/>
        <v>44906</v>
      </c>
      <c r="B23" s="12" t="str">
        <f>VLOOKUP(WEEKDAY(A23,1),גיליון1!$A$3:$B$9,2,0)</f>
        <v>Sunday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  <c r="N23" s="81"/>
    </row>
    <row r="24" spans="1:14" ht="12.75">
      <c r="A24" s="13">
        <f t="shared" si="3"/>
        <v>44907</v>
      </c>
      <c r="B24" s="12" t="str">
        <f>VLOOKUP(WEEKDAY(A24,1),גיליון1!$A$3:$B$9,2,0)</f>
        <v>Monday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44908</v>
      </c>
      <c r="B25" s="12" t="str">
        <f>VLOOKUP(WEEKDAY(A25,1),גיליון1!$A$3:$B$9,2,0)</f>
        <v>Tuesday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44909</v>
      </c>
      <c r="B26" s="12" t="str">
        <f>VLOOKUP(WEEKDAY(A26,1),גיליון1!$A$3:$B$9,2,0)</f>
        <v>Wednesday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44910</v>
      </c>
      <c r="B27" s="12" t="str">
        <f>VLOOKUP(WEEKDAY(A27,1),גיליון1!$A$3:$B$9,2,0)</f>
        <v>Thursday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12">
        <f t="shared" si="3"/>
        <v>44911</v>
      </c>
      <c r="B28" s="109" t="str">
        <f>VLOOKUP(WEEKDAY(A28,1),גיליון1!$A$3:$B$9,2,0)</f>
        <v>Friday</v>
      </c>
      <c r="C28" s="51"/>
      <c r="D28" s="52"/>
      <c r="E28" s="53"/>
      <c r="F28" s="54"/>
      <c r="G28" s="110">
        <f t="shared" si="2"/>
        <v>0</v>
      </c>
      <c r="H28" s="55"/>
      <c r="I28" s="111">
        <f t="shared" si="0"/>
        <v>0</v>
      </c>
      <c r="J28" s="56"/>
      <c r="K28" s="113">
        <f t="shared" si="1"/>
        <v>0</v>
      </c>
      <c r="L28" s="121"/>
      <c r="N28" s="81"/>
    </row>
    <row r="29" spans="1:14" ht="12.75">
      <c r="A29" s="112">
        <f t="shared" si="3"/>
        <v>44912</v>
      </c>
      <c r="B29" s="109" t="str">
        <f>VLOOKUP(WEEKDAY(A29,1),גיליון1!$A$3:$B$9,2,0)</f>
        <v>Saturday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21"/>
      <c r="N29" s="81"/>
    </row>
    <row r="30" spans="1:14" ht="12.75">
      <c r="A30" s="13">
        <f t="shared" si="3"/>
        <v>44913</v>
      </c>
      <c r="B30" s="12" t="str">
        <f>VLOOKUP(WEEKDAY(A30,1),גיליון1!$A$3:$B$9,2,0)</f>
        <v>Sunday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  <c r="N30" s="81"/>
    </row>
    <row r="31" spans="1:14" ht="12.75">
      <c r="A31" s="13">
        <f t="shared" si="3"/>
        <v>44914</v>
      </c>
      <c r="B31" s="12" t="str">
        <f>VLOOKUP(WEEKDAY(A31,1),גיליון1!$A$3:$B$9,2,0)</f>
        <v>Monday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 t="s">
        <v>53</v>
      </c>
      <c r="N31" s="81"/>
    </row>
    <row r="32" spans="1:14" ht="12.75">
      <c r="A32" s="13">
        <f t="shared" si="3"/>
        <v>44915</v>
      </c>
      <c r="B32" s="12" t="str">
        <f>VLOOKUP(WEEKDAY(A32,1),גיליון1!$A$3:$B$9,2,0)</f>
        <v>Tuesday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 t="s">
        <v>53</v>
      </c>
      <c r="N32" s="81"/>
    </row>
    <row r="33" spans="1:14" ht="12.75">
      <c r="A33" s="13">
        <f t="shared" si="3"/>
        <v>44916</v>
      </c>
      <c r="B33" s="12" t="str">
        <f>VLOOKUP(WEEKDAY(A33,1),גיליון1!$A$3:$B$9,2,0)</f>
        <v>Wednesday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 t="s">
        <v>53</v>
      </c>
      <c r="N33" s="81"/>
    </row>
    <row r="34" spans="1:14" ht="12.75">
      <c r="A34" s="13">
        <f t="shared" si="3"/>
        <v>44917</v>
      </c>
      <c r="B34" s="12" t="str">
        <f>VLOOKUP(WEEKDAY(A34,1),גיליון1!$A$3:$B$9,2,0)</f>
        <v>Thursday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 t="s">
        <v>53</v>
      </c>
      <c r="N34" s="81"/>
    </row>
    <row r="35" spans="1:14" ht="12.75">
      <c r="A35" s="112">
        <f t="shared" si="3"/>
        <v>44918</v>
      </c>
      <c r="B35" s="109" t="str">
        <f>VLOOKUP(WEEKDAY(A35,1),גיליון1!$A$3:$B$9,2,0)</f>
        <v>Friday</v>
      </c>
      <c r="C35" s="51"/>
      <c r="D35" s="52"/>
      <c r="E35" s="53"/>
      <c r="F35" s="54"/>
      <c r="G35" s="110">
        <f t="shared" si="2"/>
        <v>0</v>
      </c>
      <c r="H35" s="55"/>
      <c r="I35" s="111">
        <f t="shared" si="0"/>
        <v>0</v>
      </c>
      <c r="J35" s="56"/>
      <c r="K35" s="113">
        <f t="shared" si="1"/>
        <v>0</v>
      </c>
      <c r="L35" s="121"/>
      <c r="N35" s="81"/>
    </row>
    <row r="36" spans="1:14" ht="12.75">
      <c r="A36" s="112">
        <f t="shared" si="3"/>
        <v>44919</v>
      </c>
      <c r="B36" s="109" t="str">
        <f>VLOOKUP(WEEKDAY(A36,1),גיליון1!$A$3:$B$9,2,0)</f>
        <v>Saturday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21"/>
      <c r="N36" s="81"/>
    </row>
    <row r="37" spans="1:14" ht="12.75">
      <c r="A37" s="13">
        <f t="shared" si="3"/>
        <v>44920</v>
      </c>
      <c r="B37" s="12" t="str">
        <f>VLOOKUP(WEEKDAY(A37,1),גיליון1!$A$3:$B$9,2,0)</f>
        <v>Sunday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 t="s">
        <v>53</v>
      </c>
      <c r="N37" s="81"/>
    </row>
    <row r="38" spans="1:14" ht="12.75">
      <c r="A38" s="13">
        <f t="shared" si="3"/>
        <v>44921</v>
      </c>
      <c r="B38" s="12" t="str">
        <f>VLOOKUP(WEEKDAY(A38,1),גיליון1!$A$3:$B$9,2,0)</f>
        <v>Monday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 t="s">
        <v>53</v>
      </c>
      <c r="N38" s="81"/>
    </row>
    <row r="39" spans="1:14" ht="12.75">
      <c r="A39" s="13">
        <f t="shared" si="3"/>
        <v>44922</v>
      </c>
      <c r="B39" s="12" t="str">
        <f>VLOOKUP(WEEKDAY(A39,1),גיליון1!$A$3:$B$9,2,0)</f>
        <v>Tuesday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44923</v>
      </c>
      <c r="B40" s="12" t="str">
        <f>VLOOKUP(WEEKDAY(A40,1),גיליון1!$A$3:$B$9,2,0)</f>
        <v>Wednesday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44924</v>
      </c>
      <c r="B41" s="12" t="str">
        <f>VLOOKUP(WEEKDAY(A41,1),גיליון1!$A$3:$B$9,2,0)</f>
        <v>Thursday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12">
        <f t="shared" si="3"/>
        <v>44925</v>
      </c>
      <c r="B42" s="109" t="str">
        <f>VLOOKUP(WEEKDAY(A42,1),גיליון1!$A$3:$B$9,2,0)</f>
        <v>Friday</v>
      </c>
      <c r="C42" s="51"/>
      <c r="D42" s="52"/>
      <c r="E42" s="53"/>
      <c r="F42" s="54"/>
      <c r="G42" s="110">
        <f t="shared" si="2"/>
        <v>0</v>
      </c>
      <c r="H42" s="55"/>
      <c r="I42" s="111">
        <f t="shared" si="0"/>
        <v>0</v>
      </c>
      <c r="J42" s="56"/>
      <c r="K42" s="113">
        <f t="shared" si="1"/>
        <v>0</v>
      </c>
      <c r="L42" s="121"/>
      <c r="N42" s="81"/>
    </row>
    <row r="43" spans="1:14" ht="13.5" thickBot="1">
      <c r="A43" s="112">
        <f t="shared" si="3"/>
        <v>44926</v>
      </c>
      <c r="B43" s="109" t="str">
        <f>VLOOKUP(WEEKDAY(A43,1),גיליון1!$A$3:$B$9,2,0)</f>
        <v>Saturday</v>
      </c>
      <c r="C43" s="51"/>
      <c r="D43" s="52"/>
      <c r="E43" s="53"/>
      <c r="F43" s="54"/>
      <c r="G43" s="110">
        <f>SUM(C43:F43)</f>
        <v>0</v>
      </c>
      <c r="H43" s="55"/>
      <c r="I43" s="111">
        <f>+H43+G43</f>
        <v>0</v>
      </c>
      <c r="J43" s="56"/>
      <c r="K43" s="113">
        <f>+J43+I43</f>
        <v>0</v>
      </c>
      <c r="L43" s="121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0">
      <selection activeCell="C41" sqref="C41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2.5742187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44927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86"/>
      <c r="B8" s="30"/>
      <c r="C8" s="162" t="s">
        <v>2</v>
      </c>
      <c r="D8" s="163"/>
      <c r="E8" s="164"/>
      <c r="F8" s="165"/>
      <c r="G8" s="19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87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6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88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89"/>
      <c r="B12" s="40" t="s">
        <v>49</v>
      </c>
      <c r="C12" s="99" t="str">
        <f>IF('total year'!C12=0," ",'total year'!C12)</f>
        <v> </v>
      </c>
      <c r="D12" s="100" t="str">
        <f>IF('total year'!D12=0," ",'total year'!D12)</f>
        <v> </v>
      </c>
      <c r="E12" s="100" t="str">
        <f>IF('total year'!E12=0," ",'total year'!E12)</f>
        <v> </v>
      </c>
      <c r="F12" s="100" t="str">
        <f>IF('total year'!F12=0," ",'total year'!F12)</f>
        <v> </v>
      </c>
      <c r="G12" s="197"/>
      <c r="H12" s="177"/>
      <c r="I12" s="170"/>
      <c r="J12" s="185"/>
      <c r="K12" s="182"/>
      <c r="L12" s="196"/>
      <c r="M12" s="85" t="s">
        <v>42</v>
      </c>
    </row>
    <row r="13" spans="1:12" ht="12" customHeight="1">
      <c r="A13" s="13">
        <v>44927</v>
      </c>
      <c r="B13" s="12" t="str">
        <f>VLOOKUP(WEEKDAY(A13,1),גיליון1!$A$3:$B$9,2,0)</f>
        <v>Sunday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</row>
    <row r="14" spans="1:12" ht="12" customHeight="1">
      <c r="A14" s="13">
        <f>+A13+1</f>
        <v>44928</v>
      </c>
      <c r="B14" s="12" t="str">
        <f>VLOOKUP(WEEKDAY(A14,1),גיליון1!$A$3:$B$9,2,0)</f>
        <v>Monday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</row>
    <row r="15" spans="1:12" ht="12" customHeight="1">
      <c r="A15" s="13">
        <f aca="true" t="shared" si="3" ref="A15:A43">+A14+1</f>
        <v>44929</v>
      </c>
      <c r="B15" s="12" t="str">
        <f>VLOOKUP(WEEKDAY(A15,1),גיליון1!$A$3:$B$9,2,0)</f>
        <v>Tuesday</v>
      </c>
      <c r="C15" s="51"/>
      <c r="D15" s="52"/>
      <c r="E15" s="53"/>
      <c r="F15" s="54"/>
      <c r="G15" s="72">
        <f t="shared" si="2"/>
        <v>0</v>
      </c>
      <c r="H15" s="55"/>
      <c r="I15" s="4">
        <f t="shared" si="0"/>
        <v>0</v>
      </c>
      <c r="J15" s="56"/>
      <c r="K15" s="6">
        <f t="shared" si="1"/>
        <v>0</v>
      </c>
      <c r="L15" s="92"/>
    </row>
    <row r="16" spans="1:12" ht="12" customHeight="1">
      <c r="A16" s="13">
        <f t="shared" si="3"/>
        <v>44930</v>
      </c>
      <c r="B16" s="12" t="str">
        <f>VLOOKUP(WEEKDAY(A16,1),גיליון1!$A$3:$B$9,2,0)</f>
        <v>Wednesday</v>
      </c>
      <c r="C16" s="51"/>
      <c r="D16" s="52"/>
      <c r="E16" s="53"/>
      <c r="F16" s="54"/>
      <c r="G16" s="72">
        <f t="shared" si="2"/>
        <v>0</v>
      </c>
      <c r="H16" s="55"/>
      <c r="I16" s="4">
        <f t="shared" si="0"/>
        <v>0</v>
      </c>
      <c r="J16" s="56"/>
      <c r="K16" s="6">
        <f t="shared" si="1"/>
        <v>0</v>
      </c>
      <c r="L16" s="92"/>
    </row>
    <row r="17" spans="1:12" ht="12" customHeight="1">
      <c r="A17" s="13">
        <f t="shared" si="3"/>
        <v>44931</v>
      </c>
      <c r="B17" s="12" t="str">
        <f>VLOOKUP(WEEKDAY(A17,1),גיליון1!$A$3:$B$9,2,0)</f>
        <v>Thursday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</row>
    <row r="18" spans="1:12" ht="12" customHeight="1">
      <c r="A18" s="112">
        <f t="shared" si="3"/>
        <v>44932</v>
      </c>
      <c r="B18" s="109" t="str">
        <f>VLOOKUP(WEEKDAY(A18,1),גיליון1!$A$3:$B$9,2,0)</f>
        <v>Friday</v>
      </c>
      <c r="C18" s="51"/>
      <c r="D18" s="52"/>
      <c r="E18" s="53"/>
      <c r="F18" s="54"/>
      <c r="G18" s="110">
        <f t="shared" si="2"/>
        <v>0</v>
      </c>
      <c r="H18" s="55"/>
      <c r="I18" s="111">
        <f t="shared" si="0"/>
        <v>0</v>
      </c>
      <c r="J18" s="56"/>
      <c r="K18" s="113">
        <f t="shared" si="1"/>
        <v>0</v>
      </c>
      <c r="L18" s="121"/>
    </row>
    <row r="19" spans="1:12" ht="12" customHeight="1">
      <c r="A19" s="112">
        <f t="shared" si="3"/>
        <v>44933</v>
      </c>
      <c r="B19" s="109" t="str">
        <f>VLOOKUP(WEEKDAY(A19,1),גיליון1!$A$3:$B$9,2,0)</f>
        <v>Saturday</v>
      </c>
      <c r="C19" s="51"/>
      <c r="D19" s="52"/>
      <c r="E19" s="53"/>
      <c r="F19" s="54"/>
      <c r="G19" s="110">
        <f t="shared" si="2"/>
        <v>0</v>
      </c>
      <c r="H19" s="55"/>
      <c r="I19" s="111">
        <f t="shared" si="0"/>
        <v>0</v>
      </c>
      <c r="J19" s="56"/>
      <c r="K19" s="113">
        <f t="shared" si="1"/>
        <v>0</v>
      </c>
      <c r="L19" s="121"/>
    </row>
    <row r="20" spans="1:12" ht="12" customHeight="1">
      <c r="A20" s="13">
        <f t="shared" si="3"/>
        <v>44934</v>
      </c>
      <c r="B20" s="12" t="str">
        <f>VLOOKUP(WEEKDAY(A20,1),גיליון1!$A$3:$B$9,2,0)</f>
        <v>Sunday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</row>
    <row r="21" spans="1:12" ht="12" customHeight="1">
      <c r="A21" s="13">
        <f t="shared" si="3"/>
        <v>44935</v>
      </c>
      <c r="B21" s="12" t="str">
        <f>VLOOKUP(WEEKDAY(A21,1),גיליון1!$A$3:$B$9,2,0)</f>
        <v>Monday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</row>
    <row r="22" spans="1:12" ht="12" customHeight="1">
      <c r="A22" s="13">
        <f t="shared" si="3"/>
        <v>44936</v>
      </c>
      <c r="B22" s="12" t="str">
        <f>VLOOKUP(WEEKDAY(A22,1),גיליון1!$A$3:$B$9,2,0)</f>
        <v>Tuesday</v>
      </c>
      <c r="C22" s="51"/>
      <c r="D22" s="52"/>
      <c r="E22" s="53"/>
      <c r="F22" s="54"/>
      <c r="G22" s="72">
        <f t="shared" si="2"/>
        <v>0</v>
      </c>
      <c r="H22" s="55"/>
      <c r="I22" s="4">
        <f t="shared" si="0"/>
        <v>0</v>
      </c>
      <c r="J22" s="56"/>
      <c r="K22" s="6">
        <f t="shared" si="1"/>
        <v>0</v>
      </c>
      <c r="L22" s="92"/>
    </row>
    <row r="23" spans="1:12" ht="12" customHeight="1">
      <c r="A23" s="13">
        <f t="shared" si="3"/>
        <v>44937</v>
      </c>
      <c r="B23" s="12" t="str">
        <f>VLOOKUP(WEEKDAY(A23,1),גיליון1!$A$3:$B$9,2,0)</f>
        <v>Wednesday</v>
      </c>
      <c r="C23" s="51"/>
      <c r="D23" s="52"/>
      <c r="E23" s="53"/>
      <c r="F23" s="54"/>
      <c r="G23" s="72">
        <f t="shared" si="2"/>
        <v>0</v>
      </c>
      <c r="H23" s="55"/>
      <c r="I23" s="4">
        <f t="shared" si="0"/>
        <v>0</v>
      </c>
      <c r="J23" s="56"/>
      <c r="K23" s="6">
        <f t="shared" si="1"/>
        <v>0</v>
      </c>
      <c r="L23" s="92"/>
    </row>
    <row r="24" spans="1:12" ht="12" customHeight="1">
      <c r="A24" s="13">
        <f t="shared" si="3"/>
        <v>44938</v>
      </c>
      <c r="B24" s="12" t="str">
        <f>VLOOKUP(WEEKDAY(A24,1),גיליון1!$A$3:$B$9,2,0)</f>
        <v>Thursday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</row>
    <row r="25" spans="1:12" ht="12" customHeight="1">
      <c r="A25" s="112">
        <f t="shared" si="3"/>
        <v>44939</v>
      </c>
      <c r="B25" s="109" t="str">
        <f>VLOOKUP(WEEKDAY(A25,1),גיליון1!$A$3:$B$9,2,0)</f>
        <v>Friday</v>
      </c>
      <c r="C25" s="51"/>
      <c r="D25" s="52"/>
      <c r="E25" s="53"/>
      <c r="F25" s="54"/>
      <c r="G25" s="110">
        <f t="shared" si="2"/>
        <v>0</v>
      </c>
      <c r="H25" s="55"/>
      <c r="I25" s="111">
        <f t="shared" si="0"/>
        <v>0</v>
      </c>
      <c r="J25" s="56"/>
      <c r="K25" s="113">
        <f t="shared" si="1"/>
        <v>0</v>
      </c>
      <c r="L25" s="121"/>
    </row>
    <row r="26" spans="1:12" ht="12" customHeight="1">
      <c r="A26" s="112">
        <f t="shared" si="3"/>
        <v>44940</v>
      </c>
      <c r="B26" s="109" t="str">
        <f>VLOOKUP(WEEKDAY(A26,1),גיליון1!$A$3:$B$9,2,0)</f>
        <v>Saturday</v>
      </c>
      <c r="C26" s="51"/>
      <c r="D26" s="52"/>
      <c r="E26" s="53"/>
      <c r="F26" s="54"/>
      <c r="G26" s="110">
        <f t="shared" si="2"/>
        <v>0</v>
      </c>
      <c r="H26" s="55"/>
      <c r="I26" s="111">
        <f t="shared" si="0"/>
        <v>0</v>
      </c>
      <c r="J26" s="56"/>
      <c r="K26" s="113">
        <f t="shared" si="1"/>
        <v>0</v>
      </c>
      <c r="L26" s="121"/>
    </row>
    <row r="27" spans="1:12" ht="12" customHeight="1">
      <c r="A27" s="13">
        <f t="shared" si="3"/>
        <v>44941</v>
      </c>
      <c r="B27" s="12" t="str">
        <f>VLOOKUP(WEEKDAY(A27,1),גיליון1!$A$3:$B$9,2,0)</f>
        <v>Sunday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</row>
    <row r="28" spans="1:12" ht="12" customHeight="1">
      <c r="A28" s="13">
        <f t="shared" si="3"/>
        <v>44942</v>
      </c>
      <c r="B28" s="12" t="str">
        <f>VLOOKUP(WEEKDAY(A28,1),גיליון1!$A$3:$B$9,2,0)</f>
        <v>Monday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</row>
    <row r="29" spans="1:12" ht="12" customHeight="1">
      <c r="A29" s="13">
        <f t="shared" si="3"/>
        <v>44943</v>
      </c>
      <c r="B29" s="12" t="str">
        <f>VLOOKUP(WEEKDAY(A29,1),גיליון1!$A$3:$B$9,2,0)</f>
        <v>Tuesday</v>
      </c>
      <c r="C29" s="51"/>
      <c r="D29" s="52"/>
      <c r="E29" s="53"/>
      <c r="F29" s="54"/>
      <c r="G29" s="72">
        <f t="shared" si="2"/>
        <v>0</v>
      </c>
      <c r="H29" s="55"/>
      <c r="I29" s="4">
        <f t="shared" si="0"/>
        <v>0</v>
      </c>
      <c r="J29" s="56"/>
      <c r="K29" s="6">
        <f t="shared" si="1"/>
        <v>0</v>
      </c>
      <c r="L29" s="92"/>
    </row>
    <row r="30" spans="1:12" ht="12" customHeight="1">
      <c r="A30" s="13">
        <f t="shared" si="3"/>
        <v>44944</v>
      </c>
      <c r="B30" s="12" t="str">
        <f>VLOOKUP(WEEKDAY(A30,1),גיליון1!$A$3:$B$9,2,0)</f>
        <v>Wednesday</v>
      </c>
      <c r="C30" s="51"/>
      <c r="D30" s="52"/>
      <c r="E30" s="53"/>
      <c r="F30" s="54"/>
      <c r="G30" s="72">
        <f t="shared" si="2"/>
        <v>0</v>
      </c>
      <c r="H30" s="55"/>
      <c r="I30" s="4">
        <f t="shared" si="0"/>
        <v>0</v>
      </c>
      <c r="J30" s="56"/>
      <c r="K30" s="6">
        <f t="shared" si="1"/>
        <v>0</v>
      </c>
      <c r="L30" s="92"/>
    </row>
    <row r="31" spans="1:12" ht="12" customHeight="1">
      <c r="A31" s="13">
        <f t="shared" si="3"/>
        <v>44945</v>
      </c>
      <c r="B31" s="12" t="str">
        <f>VLOOKUP(WEEKDAY(A31,1),גיליון1!$A$3:$B$9,2,0)</f>
        <v>Thursday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</row>
    <row r="32" spans="1:12" ht="12" customHeight="1">
      <c r="A32" s="112">
        <f t="shared" si="3"/>
        <v>44946</v>
      </c>
      <c r="B32" s="109" t="str">
        <f>VLOOKUP(WEEKDAY(A32,1),גיליון1!$A$3:$B$9,2,0)</f>
        <v>Friday</v>
      </c>
      <c r="C32" s="51"/>
      <c r="D32" s="52"/>
      <c r="E32" s="53"/>
      <c r="F32" s="54"/>
      <c r="G32" s="110">
        <f t="shared" si="2"/>
        <v>0</v>
      </c>
      <c r="H32" s="55"/>
      <c r="I32" s="111">
        <f t="shared" si="0"/>
        <v>0</v>
      </c>
      <c r="J32" s="56"/>
      <c r="K32" s="113">
        <f t="shared" si="1"/>
        <v>0</v>
      </c>
      <c r="L32" s="121"/>
    </row>
    <row r="33" spans="1:12" ht="12" customHeight="1">
      <c r="A33" s="112">
        <f t="shared" si="3"/>
        <v>44947</v>
      </c>
      <c r="B33" s="109" t="str">
        <f>VLOOKUP(WEEKDAY(A33,1),גיליון1!$A$3:$B$9,2,0)</f>
        <v>Saturday</v>
      </c>
      <c r="C33" s="51"/>
      <c r="D33" s="52"/>
      <c r="E33" s="53"/>
      <c r="F33" s="54"/>
      <c r="G33" s="110">
        <f t="shared" si="2"/>
        <v>0</v>
      </c>
      <c r="H33" s="55"/>
      <c r="I33" s="111">
        <f t="shared" si="0"/>
        <v>0</v>
      </c>
      <c r="J33" s="56"/>
      <c r="K33" s="113">
        <f t="shared" si="1"/>
        <v>0</v>
      </c>
      <c r="L33" s="121"/>
    </row>
    <row r="34" spans="1:12" ht="12" customHeight="1">
      <c r="A34" s="13">
        <f t="shared" si="3"/>
        <v>44948</v>
      </c>
      <c r="B34" s="12" t="str">
        <f>VLOOKUP(WEEKDAY(A34,1),גיליון1!$A$3:$B$9,2,0)</f>
        <v>Sunday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 t="s">
        <v>73</v>
      </c>
    </row>
    <row r="35" spans="1:12" ht="12" customHeight="1">
      <c r="A35" s="13">
        <f t="shared" si="3"/>
        <v>44949</v>
      </c>
      <c r="B35" s="12" t="str">
        <f>VLOOKUP(WEEKDAY(A35,1),גיליון1!$A$3:$B$9,2,0)</f>
        <v>Monday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</row>
    <row r="36" spans="1:12" ht="12" customHeight="1">
      <c r="A36" s="13">
        <f t="shared" si="3"/>
        <v>44950</v>
      </c>
      <c r="B36" s="12" t="str">
        <f>VLOOKUP(WEEKDAY(A36,1),גיליון1!$A$3:$B$9,2,0)</f>
        <v>Tuesday</v>
      </c>
      <c r="C36" s="51"/>
      <c r="D36" s="52"/>
      <c r="E36" s="53"/>
      <c r="F36" s="54"/>
      <c r="G36" s="72">
        <f t="shared" si="2"/>
        <v>0</v>
      </c>
      <c r="H36" s="55"/>
      <c r="I36" s="4">
        <f t="shared" si="0"/>
        <v>0</v>
      </c>
      <c r="J36" s="56"/>
      <c r="K36" s="6">
        <f t="shared" si="1"/>
        <v>0</v>
      </c>
      <c r="L36" s="92"/>
    </row>
    <row r="37" spans="1:12" ht="12" customHeight="1">
      <c r="A37" s="13">
        <f t="shared" si="3"/>
        <v>44951</v>
      </c>
      <c r="B37" s="12" t="str">
        <f>VLOOKUP(WEEKDAY(A37,1),גיליון1!$A$3:$B$9,2,0)</f>
        <v>Wednesday</v>
      </c>
      <c r="C37" s="51"/>
      <c r="D37" s="52"/>
      <c r="E37" s="53"/>
      <c r="F37" s="54"/>
      <c r="G37" s="72">
        <f t="shared" si="2"/>
        <v>0</v>
      </c>
      <c r="H37" s="55"/>
      <c r="I37" s="4">
        <f t="shared" si="0"/>
        <v>0</v>
      </c>
      <c r="J37" s="56"/>
      <c r="K37" s="6">
        <f t="shared" si="1"/>
        <v>0</v>
      </c>
      <c r="L37" s="92"/>
    </row>
    <row r="38" spans="1:12" ht="12" customHeight="1">
      <c r="A38" s="13">
        <f t="shared" si="3"/>
        <v>44952</v>
      </c>
      <c r="B38" s="12" t="str">
        <f>VLOOKUP(WEEKDAY(A38,1),גיליון1!$A$3:$B$9,2,0)</f>
        <v>Thursday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</row>
    <row r="39" spans="1:12" ht="12" customHeight="1">
      <c r="A39" s="112">
        <f t="shared" si="3"/>
        <v>44953</v>
      </c>
      <c r="B39" s="109" t="str">
        <f>VLOOKUP(WEEKDAY(A39,1),גיליון1!$A$3:$B$9,2,0)</f>
        <v>Friday</v>
      </c>
      <c r="C39" s="51"/>
      <c r="D39" s="52"/>
      <c r="E39" s="53"/>
      <c r="F39" s="54"/>
      <c r="G39" s="110">
        <f t="shared" si="2"/>
        <v>0</v>
      </c>
      <c r="H39" s="55"/>
      <c r="I39" s="111">
        <f t="shared" si="0"/>
        <v>0</v>
      </c>
      <c r="J39" s="56"/>
      <c r="K39" s="113">
        <f t="shared" si="1"/>
        <v>0</v>
      </c>
      <c r="L39" s="121"/>
    </row>
    <row r="40" spans="1:12" ht="12" customHeight="1">
      <c r="A40" s="112">
        <f t="shared" si="3"/>
        <v>44954</v>
      </c>
      <c r="B40" s="109" t="str">
        <f>VLOOKUP(WEEKDAY(A40,1),גיליון1!$A$3:$B$9,2,0)</f>
        <v>Saturday</v>
      </c>
      <c r="C40" s="51"/>
      <c r="D40" s="52"/>
      <c r="E40" s="53"/>
      <c r="F40" s="54"/>
      <c r="G40" s="110">
        <f t="shared" si="2"/>
        <v>0</v>
      </c>
      <c r="H40" s="55"/>
      <c r="I40" s="111">
        <f t="shared" si="0"/>
        <v>0</v>
      </c>
      <c r="J40" s="56"/>
      <c r="K40" s="113">
        <f t="shared" si="1"/>
        <v>0</v>
      </c>
      <c r="L40" s="121"/>
    </row>
    <row r="41" spans="1:12" ht="12" customHeight="1">
      <c r="A41" s="13">
        <f t="shared" si="3"/>
        <v>44955</v>
      </c>
      <c r="B41" s="12" t="str">
        <f>VLOOKUP(WEEKDAY(A41,1),גיליון1!$A$3:$B$9,2,0)</f>
        <v>Sunday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</row>
    <row r="42" spans="1:12" ht="12" customHeight="1">
      <c r="A42" s="13">
        <f t="shared" si="3"/>
        <v>44956</v>
      </c>
      <c r="B42" s="12" t="str">
        <f>VLOOKUP(WEEKDAY(A42,1),גיליון1!$A$3:$B$9,2,0)</f>
        <v>Monday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</row>
    <row r="43" spans="1:12" ht="12" customHeight="1" thickBot="1">
      <c r="A43" s="13">
        <f t="shared" si="3"/>
        <v>44957</v>
      </c>
      <c r="B43" s="12" t="str">
        <f>VLOOKUP(WEEKDAY(A43,1),גיליון1!$A$3:$B$9,2,0)</f>
        <v>Tuesday</v>
      </c>
      <c r="C43" s="51"/>
      <c r="D43" s="52"/>
      <c r="E43" s="53"/>
      <c r="F43" s="54"/>
      <c r="G43" s="72">
        <f t="shared" si="2"/>
        <v>0</v>
      </c>
      <c r="H43" s="55"/>
      <c r="I43" s="4">
        <f t="shared" si="0"/>
        <v>0</v>
      </c>
      <c r="J43" s="56"/>
      <c r="K43" s="6">
        <f t="shared" si="1"/>
        <v>0</v>
      </c>
      <c r="L43" s="92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1">
      <selection activeCell="H15" sqref="H15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140625" style="14" customWidth="1"/>
    <col min="12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44958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44958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0">+H13+G13</f>
        <v>0</v>
      </c>
      <c r="J13" s="56"/>
      <c r="K13" s="6">
        <f aca="true" t="shared" si="1" ref="K13:K40">+J13+I13</f>
        <v>0</v>
      </c>
      <c r="L13" s="92"/>
      <c r="N13" s="81"/>
    </row>
    <row r="14" spans="1:14" ht="12.75">
      <c r="A14" s="13">
        <f>+A13+1</f>
        <v>44959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0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12">
        <f aca="true" t="shared" si="3" ref="A15:A40">+A14+1</f>
        <v>44960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21"/>
      <c r="N15" s="81"/>
    </row>
    <row r="16" spans="1:14" ht="12.75">
      <c r="A16" s="112">
        <f t="shared" si="3"/>
        <v>44961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121"/>
      <c r="N16" s="81"/>
    </row>
    <row r="17" spans="1:14" ht="12.75">
      <c r="A17" s="13">
        <f t="shared" si="3"/>
        <v>44962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44963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44964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/>
      <c r="N19" s="81"/>
    </row>
    <row r="20" spans="1:14" ht="12.75">
      <c r="A20" s="13">
        <f t="shared" si="3"/>
        <v>44965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44966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12">
        <f t="shared" si="3"/>
        <v>44967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21"/>
      <c r="N22" s="81"/>
    </row>
    <row r="23" spans="1:14" ht="12.75">
      <c r="A23" s="112">
        <f t="shared" si="3"/>
        <v>44968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121"/>
      <c r="N23" s="81"/>
    </row>
    <row r="24" spans="1:14" ht="12.75">
      <c r="A24" s="13">
        <f t="shared" si="3"/>
        <v>44969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/>
      <c r="N24" s="81"/>
    </row>
    <row r="25" spans="1:14" ht="12.75">
      <c r="A25" s="13">
        <f t="shared" si="3"/>
        <v>44970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44971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44972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44973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12">
        <f t="shared" si="3"/>
        <v>44974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21"/>
      <c r="N29" s="81"/>
    </row>
    <row r="30" spans="1:14" ht="12.75">
      <c r="A30" s="112">
        <f t="shared" si="3"/>
        <v>44975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121"/>
      <c r="N30" s="81"/>
    </row>
    <row r="31" spans="1:14" ht="12.75">
      <c r="A31" s="13">
        <f t="shared" si="3"/>
        <v>44976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44977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44978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>+A33+1</f>
        <v>44979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44980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12">
        <f t="shared" si="3"/>
        <v>44981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21"/>
      <c r="N36" s="81"/>
    </row>
    <row r="37" spans="1:14" ht="12.75">
      <c r="A37" s="112">
        <f t="shared" si="3"/>
        <v>44982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121"/>
      <c r="N37" s="81"/>
    </row>
    <row r="38" spans="1:14" ht="12.75">
      <c r="A38" s="13">
        <f t="shared" si="3"/>
        <v>44983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44984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44985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/>
      <c r="B41" s="12"/>
      <c r="C41" s="115"/>
      <c r="D41" s="116"/>
      <c r="E41" s="117"/>
      <c r="F41" s="118"/>
      <c r="G41" s="72"/>
      <c r="H41" s="55"/>
      <c r="I41" s="4"/>
      <c r="J41" s="120"/>
      <c r="K41" s="6"/>
      <c r="L41" s="92"/>
      <c r="N41" s="81"/>
    </row>
    <row r="42" spans="1:14" ht="12.75">
      <c r="A42" s="13"/>
      <c r="B42" s="12"/>
      <c r="C42" s="115"/>
      <c r="D42" s="116"/>
      <c r="E42" s="117"/>
      <c r="F42" s="118"/>
      <c r="G42" s="72"/>
      <c r="H42" s="55"/>
      <c r="I42" s="4"/>
      <c r="J42" s="120"/>
      <c r="K42" s="6"/>
      <c r="L42" s="92"/>
      <c r="N42" s="81"/>
    </row>
    <row r="43" spans="1:14" ht="13.5" thickBot="1">
      <c r="A43" s="13"/>
      <c r="B43" s="12"/>
      <c r="C43" s="115"/>
      <c r="D43" s="116"/>
      <c r="E43" s="117"/>
      <c r="F43" s="118"/>
      <c r="G43" s="72"/>
      <c r="H43" s="119"/>
      <c r="I43" s="4"/>
      <c r="J43" s="120"/>
      <c r="K43" s="6"/>
      <c r="L43" s="92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6">
      <selection activeCell="F16" sqref="F16"/>
    </sheetView>
  </sheetViews>
  <sheetFormatPr defaultColWidth="9.140625" defaultRowHeight="12.75"/>
  <cols>
    <col min="1" max="1" width="13.00390625" style="14" customWidth="1"/>
    <col min="2" max="2" width="17.140625" style="14" customWidth="1"/>
    <col min="3" max="3" width="9.8515625" style="14" customWidth="1"/>
    <col min="4" max="4" width="11.140625" style="14" customWidth="1"/>
    <col min="5" max="5" width="11.00390625" style="14" customWidth="1"/>
    <col min="6" max="6" width="10.8515625" style="14" customWidth="1"/>
    <col min="7" max="7" width="7.8515625" style="14" customWidth="1"/>
    <col min="8" max="8" width="10.140625" style="14" customWidth="1"/>
    <col min="9" max="9" width="11.8515625" style="14" customWidth="1"/>
    <col min="10" max="10" width="11.57421875" style="14" customWidth="1"/>
    <col min="11" max="11" width="7.140625" style="14" customWidth="1"/>
    <col min="12" max="12" width="10.8515625" style="14" customWidth="1"/>
    <col min="13" max="14" width="9.140625" style="14" customWidth="1"/>
    <col min="15" max="16384" width="9.140625" style="14" customWidth="1"/>
  </cols>
  <sheetData>
    <row r="1" spans="1:12" ht="18.75" customHeight="1">
      <c r="A1" s="193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5"/>
      <c r="B2" s="16" t="s">
        <v>0</v>
      </c>
      <c r="C2" s="17"/>
      <c r="D2" s="104">
        <f>+A13</f>
        <v>44986</v>
      </c>
      <c r="E2" s="18"/>
      <c r="F2" s="18"/>
      <c r="G2" s="19"/>
      <c r="H2" s="20"/>
      <c r="I2" s="20"/>
      <c r="J2" s="20"/>
      <c r="K2" s="20"/>
      <c r="L2" s="17"/>
    </row>
    <row r="3" spans="1:12" ht="7.5" customHeight="1">
      <c r="A3" s="21"/>
      <c r="B3" s="16"/>
      <c r="C3" s="21"/>
      <c r="D3" s="21"/>
      <c r="E3" s="21"/>
      <c r="F3" s="21"/>
      <c r="G3" s="19"/>
      <c r="H3" s="22"/>
      <c r="I3" s="22"/>
      <c r="J3" s="22"/>
      <c r="K3" s="22"/>
      <c r="L3" s="17"/>
    </row>
    <row r="4" spans="1:13" ht="15">
      <c r="A4" s="21"/>
      <c r="B4" s="16" t="s">
        <v>47</v>
      </c>
      <c r="C4" s="179" t="str">
        <f>'total year'!C4:E4</f>
        <v>TAU</v>
      </c>
      <c r="D4" s="179"/>
      <c r="E4" s="23"/>
      <c r="F4" s="16" t="s">
        <v>38</v>
      </c>
      <c r="G4" s="19"/>
      <c r="H4" s="22"/>
      <c r="I4" s="179" t="str">
        <f>IF('total year'!I4:K4=0," ",'total year'!I4:K4)</f>
        <v> </v>
      </c>
      <c r="J4" s="179"/>
      <c r="K4" s="20"/>
      <c r="L4" s="17"/>
      <c r="M4" s="84" t="s">
        <v>31</v>
      </c>
    </row>
    <row r="5" spans="1:15" ht="18">
      <c r="A5" s="21"/>
      <c r="B5" s="16"/>
      <c r="C5" s="24"/>
      <c r="D5" s="24"/>
      <c r="E5" s="22"/>
      <c r="F5" s="22"/>
      <c r="G5" s="19"/>
      <c r="H5" s="25"/>
      <c r="I5" s="25"/>
      <c r="J5" s="25"/>
      <c r="K5" s="20"/>
      <c r="L5" s="22"/>
      <c r="M5" s="85" t="s">
        <v>39</v>
      </c>
      <c r="O5" s="85"/>
    </row>
    <row r="6" spans="1:13" ht="18">
      <c r="A6" s="21"/>
      <c r="B6" s="16" t="s">
        <v>1</v>
      </c>
      <c r="C6" s="194" t="str">
        <f>IF('total year'!C6:E6=0," ",'total year'!C6:E6)</f>
        <v> </v>
      </c>
      <c r="D6" s="194"/>
      <c r="E6" s="22"/>
      <c r="F6" s="16" t="s">
        <v>37</v>
      </c>
      <c r="G6" s="19"/>
      <c r="H6" s="26"/>
      <c r="I6" s="179" t="str">
        <f>IF('total year'!I6:K6=0," ",'total year'!I6:K6)</f>
        <v> </v>
      </c>
      <c r="J6" s="179"/>
      <c r="K6" s="20"/>
      <c r="L6" s="22"/>
      <c r="M6" s="85" t="s">
        <v>40</v>
      </c>
    </row>
    <row r="7" spans="1:12" ht="4.5" customHeight="1" thickBot="1">
      <c r="A7" s="27"/>
      <c r="B7" s="28"/>
      <c r="C7" s="23"/>
      <c r="D7" s="23"/>
      <c r="E7" s="23"/>
      <c r="F7" s="23"/>
      <c r="G7" s="23"/>
      <c r="H7" s="23"/>
      <c r="I7" s="23"/>
      <c r="J7" s="23"/>
      <c r="K7" s="20"/>
      <c r="L7" s="23"/>
    </row>
    <row r="8" spans="1:12" ht="15.75" customHeight="1">
      <c r="A8" s="29"/>
      <c r="B8" s="30"/>
      <c r="C8" s="162" t="s">
        <v>2</v>
      </c>
      <c r="D8" s="163"/>
      <c r="E8" s="164"/>
      <c r="F8" s="165"/>
      <c r="G8" s="165"/>
      <c r="H8" s="175" t="s">
        <v>33</v>
      </c>
      <c r="I8" s="168" t="s">
        <v>35</v>
      </c>
      <c r="J8" s="166" t="s">
        <v>28</v>
      </c>
      <c r="K8" s="180" t="s">
        <v>34</v>
      </c>
      <c r="L8" s="180" t="s">
        <v>18</v>
      </c>
    </row>
    <row r="9" spans="1:12" ht="12.75" customHeight="1">
      <c r="A9" s="31"/>
      <c r="B9" s="32"/>
      <c r="C9" s="74"/>
      <c r="D9" s="71"/>
      <c r="E9" s="71"/>
      <c r="F9" s="71"/>
      <c r="G9" s="171" t="s">
        <v>21</v>
      </c>
      <c r="H9" s="176"/>
      <c r="I9" s="169"/>
      <c r="J9" s="167"/>
      <c r="K9" s="181"/>
      <c r="L9" s="181"/>
    </row>
    <row r="10" spans="1:13" ht="12.75" customHeight="1">
      <c r="A10" s="34"/>
      <c r="B10" s="35" t="s">
        <v>3</v>
      </c>
      <c r="C10" s="36" t="s">
        <v>24</v>
      </c>
      <c r="D10" s="34" t="s">
        <v>25</v>
      </c>
      <c r="E10" s="34" t="s">
        <v>22</v>
      </c>
      <c r="F10" s="34" t="s">
        <v>36</v>
      </c>
      <c r="G10" s="172"/>
      <c r="H10" s="176"/>
      <c r="I10" s="169"/>
      <c r="J10" s="183" t="s">
        <v>48</v>
      </c>
      <c r="K10" s="181"/>
      <c r="L10" s="181"/>
      <c r="M10" s="84" t="s">
        <v>31</v>
      </c>
    </row>
    <row r="11" spans="1:13" ht="31.5" customHeight="1">
      <c r="A11" s="33"/>
      <c r="B11" s="38" t="s">
        <v>45</v>
      </c>
      <c r="C11" s="36" t="str">
        <f>IF('total year'!C11=0," ",'total year'!C11)</f>
        <v> </v>
      </c>
      <c r="D11" s="34" t="str">
        <f>IF('total year'!D11=0," ",'total year'!D11)</f>
        <v> </v>
      </c>
      <c r="E11" s="98" t="str">
        <f>IF('total year'!E11=0," ",'total year'!E11)</f>
        <v> </v>
      </c>
      <c r="F11" s="34" t="str">
        <f>IF('total year'!F11=0," ",'total year'!F11)</f>
        <v> </v>
      </c>
      <c r="G11" s="172"/>
      <c r="H11" s="176"/>
      <c r="I11" s="169"/>
      <c r="J11" s="184"/>
      <c r="K11" s="181"/>
      <c r="L11" s="181"/>
      <c r="M11" s="85" t="s">
        <v>41</v>
      </c>
    </row>
    <row r="12" spans="1:13" ht="31.5" customHeight="1" thickBot="1">
      <c r="A12" s="39"/>
      <c r="B12" s="40" t="s">
        <v>49</v>
      </c>
      <c r="C12" s="97" t="str">
        <f>IF('total year'!C12=0," ",'total year'!C12)</f>
        <v> </v>
      </c>
      <c r="D12" s="98" t="str">
        <f>IF('total year'!D12=0," ",'total year'!D12)</f>
        <v> </v>
      </c>
      <c r="E12" s="98" t="str">
        <f>IF('total year'!E12=0," ",'total year'!E12)</f>
        <v> </v>
      </c>
      <c r="F12" s="98" t="str">
        <f>IF('total year'!F12=0," ",'total year'!F12)</f>
        <v> </v>
      </c>
      <c r="G12" s="173"/>
      <c r="H12" s="177"/>
      <c r="I12" s="170"/>
      <c r="J12" s="185"/>
      <c r="K12" s="182"/>
      <c r="L12" s="182"/>
      <c r="M12" s="85" t="s">
        <v>42</v>
      </c>
    </row>
    <row r="13" spans="1:14" ht="12.75">
      <c r="A13" s="13">
        <v>44986</v>
      </c>
      <c r="B13" s="12" t="str">
        <f>VLOOKUP(WEEKDAY(A13,1),גיליון1!$A$3:$B$9,2,0)</f>
        <v>Wednesday</v>
      </c>
      <c r="C13" s="51"/>
      <c r="D13" s="52"/>
      <c r="E13" s="53"/>
      <c r="F13" s="54"/>
      <c r="G13" s="72">
        <f>SUM(C13:F13)</f>
        <v>0</v>
      </c>
      <c r="H13" s="55"/>
      <c r="I13" s="4">
        <f aca="true" t="shared" si="0" ref="I13:I43">+H13+G13</f>
        <v>0</v>
      </c>
      <c r="J13" s="56"/>
      <c r="K13" s="6">
        <f aca="true" t="shared" si="1" ref="K13:K43">+J13+I13</f>
        <v>0</v>
      </c>
      <c r="L13" s="92"/>
      <c r="N13" s="81"/>
    </row>
    <row r="14" spans="1:14" ht="12.75">
      <c r="A14" s="13">
        <f>+A13+1</f>
        <v>44987</v>
      </c>
      <c r="B14" s="12" t="str">
        <f>VLOOKUP(WEEKDAY(A14,1),גיליון1!$A$3:$B$9,2,0)</f>
        <v>Thursday</v>
      </c>
      <c r="C14" s="51"/>
      <c r="D14" s="52"/>
      <c r="E14" s="53"/>
      <c r="F14" s="54"/>
      <c r="G14" s="72">
        <f aca="true" t="shared" si="2" ref="G14:G43">SUM(C14:F14)</f>
        <v>0</v>
      </c>
      <c r="H14" s="55"/>
      <c r="I14" s="4">
        <f t="shared" si="0"/>
        <v>0</v>
      </c>
      <c r="J14" s="56"/>
      <c r="K14" s="6">
        <f t="shared" si="1"/>
        <v>0</v>
      </c>
      <c r="L14" s="92"/>
      <c r="N14" s="81"/>
    </row>
    <row r="15" spans="1:14" ht="12.75">
      <c r="A15" s="112">
        <f aca="true" t="shared" si="3" ref="A15:A43">+A14+1</f>
        <v>44988</v>
      </c>
      <c r="B15" s="109" t="str">
        <f>VLOOKUP(WEEKDAY(A15,1),גיליון1!$A$3:$B$9,2,0)</f>
        <v>Friday</v>
      </c>
      <c r="C15" s="51"/>
      <c r="D15" s="52"/>
      <c r="E15" s="53"/>
      <c r="F15" s="54"/>
      <c r="G15" s="110">
        <f t="shared" si="2"/>
        <v>0</v>
      </c>
      <c r="H15" s="55"/>
      <c r="I15" s="111">
        <f t="shared" si="0"/>
        <v>0</v>
      </c>
      <c r="J15" s="56"/>
      <c r="K15" s="113">
        <f t="shared" si="1"/>
        <v>0</v>
      </c>
      <c r="L15" s="121"/>
      <c r="N15" s="81"/>
    </row>
    <row r="16" spans="1:14" ht="12.75">
      <c r="A16" s="112">
        <f t="shared" si="3"/>
        <v>44989</v>
      </c>
      <c r="B16" s="109" t="str">
        <f>VLOOKUP(WEEKDAY(A16,1),גיליון1!$A$3:$B$9,2,0)</f>
        <v>Saturday</v>
      </c>
      <c r="C16" s="51"/>
      <c r="D16" s="52"/>
      <c r="E16" s="53"/>
      <c r="F16" s="54"/>
      <c r="G16" s="110">
        <f t="shared" si="2"/>
        <v>0</v>
      </c>
      <c r="H16" s="55"/>
      <c r="I16" s="111">
        <f t="shared" si="0"/>
        <v>0</v>
      </c>
      <c r="J16" s="56"/>
      <c r="K16" s="113">
        <f t="shared" si="1"/>
        <v>0</v>
      </c>
      <c r="L16" s="121"/>
      <c r="N16" s="81"/>
    </row>
    <row r="17" spans="1:14" ht="12.75">
      <c r="A17" s="13">
        <f t="shared" si="3"/>
        <v>44990</v>
      </c>
      <c r="B17" s="12" t="str">
        <f>VLOOKUP(WEEKDAY(A17,1),גיליון1!$A$3:$B$9,2,0)</f>
        <v>Sunday</v>
      </c>
      <c r="C17" s="51"/>
      <c r="D17" s="52"/>
      <c r="E17" s="53"/>
      <c r="F17" s="54"/>
      <c r="G17" s="72">
        <f t="shared" si="2"/>
        <v>0</v>
      </c>
      <c r="H17" s="55"/>
      <c r="I17" s="4">
        <f t="shared" si="0"/>
        <v>0</v>
      </c>
      <c r="J17" s="56"/>
      <c r="K17" s="6">
        <f t="shared" si="1"/>
        <v>0</v>
      </c>
      <c r="L17" s="92"/>
      <c r="N17" s="81"/>
    </row>
    <row r="18" spans="1:14" ht="12.75">
      <c r="A18" s="13">
        <f t="shared" si="3"/>
        <v>44991</v>
      </c>
      <c r="B18" s="12" t="str">
        <f>VLOOKUP(WEEKDAY(A18,1),גיליון1!$A$3:$B$9,2,0)</f>
        <v>Monday</v>
      </c>
      <c r="C18" s="51"/>
      <c r="D18" s="52"/>
      <c r="E18" s="53"/>
      <c r="F18" s="54"/>
      <c r="G18" s="72">
        <f t="shared" si="2"/>
        <v>0</v>
      </c>
      <c r="H18" s="55"/>
      <c r="I18" s="4">
        <f t="shared" si="0"/>
        <v>0</v>
      </c>
      <c r="J18" s="56"/>
      <c r="K18" s="6">
        <f t="shared" si="1"/>
        <v>0</v>
      </c>
      <c r="L18" s="92"/>
      <c r="N18" s="81"/>
    </row>
    <row r="19" spans="1:14" ht="12.75">
      <c r="A19" s="13">
        <f t="shared" si="3"/>
        <v>44992</v>
      </c>
      <c r="B19" s="12" t="str">
        <f>VLOOKUP(WEEKDAY(A19,1),גיליון1!$A$3:$B$9,2,0)</f>
        <v>Tuesday</v>
      </c>
      <c r="C19" s="51"/>
      <c r="D19" s="52"/>
      <c r="E19" s="53"/>
      <c r="F19" s="54"/>
      <c r="G19" s="72">
        <f t="shared" si="2"/>
        <v>0</v>
      </c>
      <c r="H19" s="55"/>
      <c r="I19" s="4">
        <f t="shared" si="0"/>
        <v>0</v>
      </c>
      <c r="J19" s="56"/>
      <c r="K19" s="6">
        <f t="shared" si="1"/>
        <v>0</v>
      </c>
      <c r="L19" s="92" t="s">
        <v>54</v>
      </c>
      <c r="N19" s="81"/>
    </row>
    <row r="20" spans="1:14" ht="12.75">
      <c r="A20" s="13">
        <f t="shared" si="3"/>
        <v>44993</v>
      </c>
      <c r="B20" s="12" t="str">
        <f>VLOOKUP(WEEKDAY(A20,1),גיליון1!$A$3:$B$9,2,0)</f>
        <v>Wednesday</v>
      </c>
      <c r="C20" s="51"/>
      <c r="D20" s="52"/>
      <c r="E20" s="53"/>
      <c r="F20" s="54"/>
      <c r="G20" s="72">
        <f t="shared" si="2"/>
        <v>0</v>
      </c>
      <c r="H20" s="55"/>
      <c r="I20" s="4">
        <f t="shared" si="0"/>
        <v>0</v>
      </c>
      <c r="J20" s="56"/>
      <c r="K20" s="6">
        <f t="shared" si="1"/>
        <v>0</v>
      </c>
      <c r="L20" s="92"/>
      <c r="N20" s="81"/>
    </row>
    <row r="21" spans="1:14" ht="12.75">
      <c r="A21" s="13">
        <f t="shared" si="3"/>
        <v>44994</v>
      </c>
      <c r="B21" s="12" t="str">
        <f>VLOOKUP(WEEKDAY(A21,1),גיליון1!$A$3:$B$9,2,0)</f>
        <v>Thursday</v>
      </c>
      <c r="C21" s="51"/>
      <c r="D21" s="52"/>
      <c r="E21" s="53"/>
      <c r="F21" s="54"/>
      <c r="G21" s="72">
        <f t="shared" si="2"/>
        <v>0</v>
      </c>
      <c r="H21" s="55"/>
      <c r="I21" s="4">
        <f t="shared" si="0"/>
        <v>0</v>
      </c>
      <c r="J21" s="56"/>
      <c r="K21" s="6">
        <f t="shared" si="1"/>
        <v>0</v>
      </c>
      <c r="L21" s="92"/>
      <c r="N21" s="81"/>
    </row>
    <row r="22" spans="1:14" ht="12.75">
      <c r="A22" s="112">
        <f t="shared" si="3"/>
        <v>44995</v>
      </c>
      <c r="B22" s="109" t="str">
        <f>VLOOKUP(WEEKDAY(A22,1),גיליון1!$A$3:$B$9,2,0)</f>
        <v>Friday</v>
      </c>
      <c r="C22" s="51"/>
      <c r="D22" s="52"/>
      <c r="E22" s="53"/>
      <c r="F22" s="54"/>
      <c r="G22" s="110">
        <f t="shared" si="2"/>
        <v>0</v>
      </c>
      <c r="H22" s="55"/>
      <c r="I22" s="111">
        <f t="shared" si="0"/>
        <v>0</v>
      </c>
      <c r="J22" s="56"/>
      <c r="K22" s="113">
        <f t="shared" si="1"/>
        <v>0</v>
      </c>
      <c r="L22" s="121"/>
      <c r="N22" s="81"/>
    </row>
    <row r="23" spans="1:14" ht="12.75">
      <c r="A23" s="112">
        <f t="shared" si="3"/>
        <v>44996</v>
      </c>
      <c r="B23" s="109" t="str">
        <f>VLOOKUP(WEEKDAY(A23,1),גיליון1!$A$3:$B$9,2,0)</f>
        <v>Saturday</v>
      </c>
      <c r="C23" s="51"/>
      <c r="D23" s="52"/>
      <c r="E23" s="53"/>
      <c r="F23" s="54"/>
      <c r="G23" s="110">
        <f t="shared" si="2"/>
        <v>0</v>
      </c>
      <c r="H23" s="55"/>
      <c r="I23" s="111">
        <f t="shared" si="0"/>
        <v>0</v>
      </c>
      <c r="J23" s="56"/>
      <c r="K23" s="113">
        <f t="shared" si="1"/>
        <v>0</v>
      </c>
      <c r="L23" s="121"/>
      <c r="N23" s="81"/>
    </row>
    <row r="24" spans="1:14" ht="12.75">
      <c r="A24" s="13">
        <f t="shared" si="3"/>
        <v>44997</v>
      </c>
      <c r="B24" s="12" t="str">
        <f>VLOOKUP(WEEKDAY(A24,1),גיליון1!$A$3:$B$9,2,0)</f>
        <v>Sunday</v>
      </c>
      <c r="C24" s="51"/>
      <c r="D24" s="52"/>
      <c r="E24" s="53"/>
      <c r="F24" s="54"/>
      <c r="G24" s="72">
        <f t="shared" si="2"/>
        <v>0</v>
      </c>
      <c r="H24" s="55"/>
      <c r="I24" s="4">
        <f t="shared" si="0"/>
        <v>0</v>
      </c>
      <c r="J24" s="56"/>
      <c r="K24" s="6">
        <f t="shared" si="1"/>
        <v>0</v>
      </c>
      <c r="L24" s="92" t="s">
        <v>75</v>
      </c>
      <c r="N24" s="81"/>
    </row>
    <row r="25" spans="1:14" ht="12.75">
      <c r="A25" s="13">
        <f t="shared" si="3"/>
        <v>44998</v>
      </c>
      <c r="B25" s="12" t="str">
        <f>VLOOKUP(WEEKDAY(A25,1),גיליון1!$A$3:$B$9,2,0)</f>
        <v>Monday</v>
      </c>
      <c r="C25" s="51"/>
      <c r="D25" s="52"/>
      <c r="E25" s="53"/>
      <c r="F25" s="54"/>
      <c r="G25" s="72">
        <f t="shared" si="2"/>
        <v>0</v>
      </c>
      <c r="H25" s="55"/>
      <c r="I25" s="4">
        <f t="shared" si="0"/>
        <v>0</v>
      </c>
      <c r="J25" s="56"/>
      <c r="K25" s="6">
        <f t="shared" si="1"/>
        <v>0</v>
      </c>
      <c r="L25" s="92"/>
      <c r="N25" s="81"/>
    </row>
    <row r="26" spans="1:14" ht="12.75">
      <c r="A26" s="13">
        <f t="shared" si="3"/>
        <v>44999</v>
      </c>
      <c r="B26" s="12" t="str">
        <f>VLOOKUP(WEEKDAY(A26,1),גיליון1!$A$3:$B$9,2,0)</f>
        <v>Tuesday</v>
      </c>
      <c r="C26" s="51"/>
      <c r="D26" s="52"/>
      <c r="E26" s="53"/>
      <c r="F26" s="54"/>
      <c r="G26" s="72">
        <f t="shared" si="2"/>
        <v>0</v>
      </c>
      <c r="H26" s="55"/>
      <c r="I26" s="4">
        <f t="shared" si="0"/>
        <v>0</v>
      </c>
      <c r="J26" s="56"/>
      <c r="K26" s="6">
        <f t="shared" si="1"/>
        <v>0</v>
      </c>
      <c r="L26" s="92"/>
      <c r="N26" s="81"/>
    </row>
    <row r="27" spans="1:14" ht="12.75">
      <c r="A27" s="13">
        <f t="shared" si="3"/>
        <v>45000</v>
      </c>
      <c r="B27" s="12" t="str">
        <f>VLOOKUP(WEEKDAY(A27,1),גיליון1!$A$3:$B$9,2,0)</f>
        <v>Wednesday</v>
      </c>
      <c r="C27" s="51"/>
      <c r="D27" s="52"/>
      <c r="E27" s="53"/>
      <c r="F27" s="54"/>
      <c r="G27" s="72">
        <f t="shared" si="2"/>
        <v>0</v>
      </c>
      <c r="H27" s="55"/>
      <c r="I27" s="4">
        <f t="shared" si="0"/>
        <v>0</v>
      </c>
      <c r="J27" s="56"/>
      <c r="K27" s="6">
        <f t="shared" si="1"/>
        <v>0</v>
      </c>
      <c r="L27" s="92"/>
      <c r="N27" s="81"/>
    </row>
    <row r="28" spans="1:14" ht="12.75">
      <c r="A28" s="13">
        <f t="shared" si="3"/>
        <v>45001</v>
      </c>
      <c r="B28" s="12" t="str">
        <f>VLOOKUP(WEEKDAY(A28,1),גיליון1!$A$3:$B$9,2,0)</f>
        <v>Thursday</v>
      </c>
      <c r="C28" s="51"/>
      <c r="D28" s="52"/>
      <c r="E28" s="53"/>
      <c r="F28" s="54"/>
      <c r="G28" s="72">
        <f t="shared" si="2"/>
        <v>0</v>
      </c>
      <c r="H28" s="55"/>
      <c r="I28" s="4">
        <f t="shared" si="0"/>
        <v>0</v>
      </c>
      <c r="J28" s="56"/>
      <c r="K28" s="6">
        <f t="shared" si="1"/>
        <v>0</v>
      </c>
      <c r="L28" s="92"/>
      <c r="N28" s="81"/>
    </row>
    <row r="29" spans="1:14" ht="12.75">
      <c r="A29" s="112">
        <f t="shared" si="3"/>
        <v>45002</v>
      </c>
      <c r="B29" s="109" t="str">
        <f>VLOOKUP(WEEKDAY(A29,1),גיליון1!$A$3:$B$9,2,0)</f>
        <v>Friday</v>
      </c>
      <c r="C29" s="51"/>
      <c r="D29" s="52"/>
      <c r="E29" s="53"/>
      <c r="F29" s="54"/>
      <c r="G29" s="110">
        <f t="shared" si="2"/>
        <v>0</v>
      </c>
      <c r="H29" s="55"/>
      <c r="I29" s="111">
        <f t="shared" si="0"/>
        <v>0</v>
      </c>
      <c r="J29" s="56"/>
      <c r="K29" s="113">
        <f t="shared" si="1"/>
        <v>0</v>
      </c>
      <c r="L29" s="121"/>
      <c r="N29" s="81"/>
    </row>
    <row r="30" spans="1:14" ht="12.75">
      <c r="A30" s="112">
        <f t="shared" si="3"/>
        <v>45003</v>
      </c>
      <c r="B30" s="109" t="str">
        <f>VLOOKUP(WEEKDAY(A30,1),גיליון1!$A$3:$B$9,2,0)</f>
        <v>Saturday</v>
      </c>
      <c r="C30" s="51"/>
      <c r="D30" s="52"/>
      <c r="E30" s="53"/>
      <c r="F30" s="54"/>
      <c r="G30" s="110">
        <f t="shared" si="2"/>
        <v>0</v>
      </c>
      <c r="H30" s="55"/>
      <c r="I30" s="111">
        <f t="shared" si="0"/>
        <v>0</v>
      </c>
      <c r="J30" s="56"/>
      <c r="K30" s="113">
        <f t="shared" si="1"/>
        <v>0</v>
      </c>
      <c r="L30" s="121"/>
      <c r="N30" s="81"/>
    </row>
    <row r="31" spans="1:14" ht="12.75">
      <c r="A31" s="13">
        <f t="shared" si="3"/>
        <v>45004</v>
      </c>
      <c r="B31" s="12" t="str">
        <f>VLOOKUP(WEEKDAY(A31,1),גיליון1!$A$3:$B$9,2,0)</f>
        <v>Sunday</v>
      </c>
      <c r="C31" s="51"/>
      <c r="D31" s="52"/>
      <c r="E31" s="53"/>
      <c r="F31" s="54"/>
      <c r="G31" s="72">
        <f t="shared" si="2"/>
        <v>0</v>
      </c>
      <c r="H31" s="55"/>
      <c r="I31" s="4">
        <f t="shared" si="0"/>
        <v>0</v>
      </c>
      <c r="J31" s="56"/>
      <c r="K31" s="6">
        <f t="shared" si="1"/>
        <v>0</v>
      </c>
      <c r="L31" s="92"/>
      <c r="N31" s="81"/>
    </row>
    <row r="32" spans="1:14" ht="12.75">
      <c r="A32" s="13">
        <f t="shared" si="3"/>
        <v>45005</v>
      </c>
      <c r="B32" s="12" t="str">
        <f>VLOOKUP(WEEKDAY(A32,1),גיליון1!$A$3:$B$9,2,0)</f>
        <v>Monday</v>
      </c>
      <c r="C32" s="51"/>
      <c r="D32" s="52"/>
      <c r="E32" s="53"/>
      <c r="F32" s="54"/>
      <c r="G32" s="72">
        <f t="shared" si="2"/>
        <v>0</v>
      </c>
      <c r="H32" s="55"/>
      <c r="I32" s="4">
        <f t="shared" si="0"/>
        <v>0</v>
      </c>
      <c r="J32" s="56"/>
      <c r="K32" s="6">
        <f t="shared" si="1"/>
        <v>0</v>
      </c>
      <c r="L32" s="92"/>
      <c r="N32" s="81"/>
    </row>
    <row r="33" spans="1:14" ht="12.75">
      <c r="A33" s="13">
        <f t="shared" si="3"/>
        <v>45006</v>
      </c>
      <c r="B33" s="12" t="str">
        <f>VLOOKUP(WEEKDAY(A33,1),גיליון1!$A$3:$B$9,2,0)</f>
        <v>Tuesday</v>
      </c>
      <c r="C33" s="51"/>
      <c r="D33" s="52"/>
      <c r="E33" s="53"/>
      <c r="F33" s="54"/>
      <c r="G33" s="72">
        <f t="shared" si="2"/>
        <v>0</v>
      </c>
      <c r="H33" s="55"/>
      <c r="I33" s="4">
        <f t="shared" si="0"/>
        <v>0</v>
      </c>
      <c r="J33" s="56"/>
      <c r="K33" s="6">
        <f t="shared" si="1"/>
        <v>0</v>
      </c>
      <c r="L33" s="92"/>
      <c r="N33" s="81"/>
    </row>
    <row r="34" spans="1:14" ht="12.75">
      <c r="A34" s="13">
        <f t="shared" si="3"/>
        <v>45007</v>
      </c>
      <c r="B34" s="12" t="str">
        <f>VLOOKUP(WEEKDAY(A34,1),גיליון1!$A$3:$B$9,2,0)</f>
        <v>Wednesday</v>
      </c>
      <c r="C34" s="51"/>
      <c r="D34" s="52"/>
      <c r="E34" s="53"/>
      <c r="F34" s="54"/>
      <c r="G34" s="72">
        <f t="shared" si="2"/>
        <v>0</v>
      </c>
      <c r="H34" s="55"/>
      <c r="I34" s="4">
        <f t="shared" si="0"/>
        <v>0</v>
      </c>
      <c r="J34" s="56"/>
      <c r="K34" s="6">
        <f t="shared" si="1"/>
        <v>0</v>
      </c>
      <c r="L34" s="92"/>
      <c r="N34" s="81"/>
    </row>
    <row r="35" spans="1:14" ht="12.75">
      <c r="A35" s="13">
        <f t="shared" si="3"/>
        <v>45008</v>
      </c>
      <c r="B35" s="12" t="str">
        <f>VLOOKUP(WEEKDAY(A35,1),גיליון1!$A$3:$B$9,2,0)</f>
        <v>Thursday</v>
      </c>
      <c r="C35" s="51"/>
      <c r="D35" s="52"/>
      <c r="E35" s="53"/>
      <c r="F35" s="54"/>
      <c r="G35" s="72">
        <f t="shared" si="2"/>
        <v>0</v>
      </c>
      <c r="H35" s="55"/>
      <c r="I35" s="4">
        <f t="shared" si="0"/>
        <v>0</v>
      </c>
      <c r="J35" s="56"/>
      <c r="K35" s="6">
        <f t="shared" si="1"/>
        <v>0</v>
      </c>
      <c r="L35" s="92"/>
      <c r="N35" s="81"/>
    </row>
    <row r="36" spans="1:14" ht="12.75">
      <c r="A36" s="112">
        <f t="shared" si="3"/>
        <v>45009</v>
      </c>
      <c r="B36" s="109" t="str">
        <f>VLOOKUP(WEEKDAY(A36,1),גיליון1!$A$3:$B$9,2,0)</f>
        <v>Friday</v>
      </c>
      <c r="C36" s="51"/>
      <c r="D36" s="52"/>
      <c r="E36" s="53"/>
      <c r="F36" s="54"/>
      <c r="G36" s="110">
        <f t="shared" si="2"/>
        <v>0</v>
      </c>
      <c r="H36" s="55"/>
      <c r="I36" s="111">
        <f t="shared" si="0"/>
        <v>0</v>
      </c>
      <c r="J36" s="56"/>
      <c r="K36" s="113">
        <f t="shared" si="1"/>
        <v>0</v>
      </c>
      <c r="L36" s="121"/>
      <c r="N36" s="81"/>
    </row>
    <row r="37" spans="1:14" ht="12.75">
      <c r="A37" s="112">
        <f t="shared" si="3"/>
        <v>45010</v>
      </c>
      <c r="B37" s="109" t="str">
        <f>VLOOKUP(WEEKDAY(A37,1),גיליון1!$A$3:$B$9,2,0)</f>
        <v>Saturday</v>
      </c>
      <c r="C37" s="51"/>
      <c r="D37" s="52"/>
      <c r="E37" s="53"/>
      <c r="F37" s="54"/>
      <c r="G37" s="110">
        <f t="shared" si="2"/>
        <v>0</v>
      </c>
      <c r="H37" s="55"/>
      <c r="I37" s="111">
        <f t="shared" si="0"/>
        <v>0</v>
      </c>
      <c r="J37" s="56"/>
      <c r="K37" s="113">
        <f t="shared" si="1"/>
        <v>0</v>
      </c>
      <c r="L37" s="121"/>
      <c r="N37" s="81"/>
    </row>
    <row r="38" spans="1:14" ht="12.75">
      <c r="A38" s="13">
        <f t="shared" si="3"/>
        <v>45011</v>
      </c>
      <c r="B38" s="12" t="str">
        <f>VLOOKUP(WEEKDAY(A38,1),גיליון1!$A$3:$B$9,2,0)</f>
        <v>Sunday</v>
      </c>
      <c r="C38" s="51"/>
      <c r="D38" s="52"/>
      <c r="E38" s="53"/>
      <c r="F38" s="54"/>
      <c r="G38" s="72">
        <f t="shared" si="2"/>
        <v>0</v>
      </c>
      <c r="H38" s="55"/>
      <c r="I38" s="4">
        <f t="shared" si="0"/>
        <v>0</v>
      </c>
      <c r="J38" s="56"/>
      <c r="K38" s="6">
        <f t="shared" si="1"/>
        <v>0</v>
      </c>
      <c r="L38" s="92"/>
      <c r="N38" s="81"/>
    </row>
    <row r="39" spans="1:14" ht="12.75">
      <c r="A39" s="13">
        <f t="shared" si="3"/>
        <v>45012</v>
      </c>
      <c r="B39" s="12" t="str">
        <f>VLOOKUP(WEEKDAY(A39,1),גיליון1!$A$3:$B$9,2,0)</f>
        <v>Monday</v>
      </c>
      <c r="C39" s="51"/>
      <c r="D39" s="52"/>
      <c r="E39" s="53"/>
      <c r="F39" s="54"/>
      <c r="G39" s="72">
        <f t="shared" si="2"/>
        <v>0</v>
      </c>
      <c r="H39" s="55"/>
      <c r="I39" s="4">
        <f t="shared" si="0"/>
        <v>0</v>
      </c>
      <c r="J39" s="56"/>
      <c r="K39" s="6">
        <f t="shared" si="1"/>
        <v>0</v>
      </c>
      <c r="L39" s="92"/>
      <c r="N39" s="81"/>
    </row>
    <row r="40" spans="1:14" ht="12.75">
      <c r="A40" s="13">
        <f t="shared" si="3"/>
        <v>45013</v>
      </c>
      <c r="B40" s="12" t="str">
        <f>VLOOKUP(WEEKDAY(A40,1),גיליון1!$A$3:$B$9,2,0)</f>
        <v>Tuesday</v>
      </c>
      <c r="C40" s="51"/>
      <c r="D40" s="52"/>
      <c r="E40" s="53"/>
      <c r="F40" s="54"/>
      <c r="G40" s="72">
        <f t="shared" si="2"/>
        <v>0</v>
      </c>
      <c r="H40" s="55"/>
      <c r="I40" s="4">
        <f t="shared" si="0"/>
        <v>0</v>
      </c>
      <c r="J40" s="56"/>
      <c r="K40" s="6">
        <f t="shared" si="1"/>
        <v>0</v>
      </c>
      <c r="L40" s="92"/>
      <c r="N40" s="81"/>
    </row>
    <row r="41" spans="1:14" ht="12.75">
      <c r="A41" s="13">
        <f t="shared" si="3"/>
        <v>45014</v>
      </c>
      <c r="B41" s="12" t="str">
        <f>VLOOKUP(WEEKDAY(A41,1),גיליון1!$A$3:$B$9,2,0)</f>
        <v>Wednesday</v>
      </c>
      <c r="C41" s="51"/>
      <c r="D41" s="52"/>
      <c r="E41" s="53"/>
      <c r="F41" s="54"/>
      <c r="G41" s="72">
        <f t="shared" si="2"/>
        <v>0</v>
      </c>
      <c r="H41" s="55"/>
      <c r="I41" s="4">
        <f t="shared" si="0"/>
        <v>0</v>
      </c>
      <c r="J41" s="56"/>
      <c r="K41" s="6">
        <f t="shared" si="1"/>
        <v>0</v>
      </c>
      <c r="L41" s="92"/>
      <c r="N41" s="81"/>
    </row>
    <row r="42" spans="1:14" ht="12.75">
      <c r="A42" s="13">
        <f t="shared" si="3"/>
        <v>45015</v>
      </c>
      <c r="B42" s="12" t="str">
        <f>VLOOKUP(WEEKDAY(A42,1),גיליון1!$A$3:$B$9,2,0)</f>
        <v>Thursday</v>
      </c>
      <c r="C42" s="51"/>
      <c r="D42" s="52"/>
      <c r="E42" s="53"/>
      <c r="F42" s="54"/>
      <c r="G42" s="72">
        <f t="shared" si="2"/>
        <v>0</v>
      </c>
      <c r="H42" s="55"/>
      <c r="I42" s="4">
        <f t="shared" si="0"/>
        <v>0</v>
      </c>
      <c r="J42" s="56"/>
      <c r="K42" s="6">
        <f t="shared" si="1"/>
        <v>0</v>
      </c>
      <c r="L42" s="92"/>
      <c r="N42" s="81"/>
    </row>
    <row r="43" spans="1:14" ht="13.5" thickBot="1">
      <c r="A43" s="112">
        <f t="shared" si="3"/>
        <v>45016</v>
      </c>
      <c r="B43" s="109" t="str">
        <f>VLOOKUP(WEEKDAY(A43,1),גיליון1!$A$3:$B$9,2,0)</f>
        <v>Friday</v>
      </c>
      <c r="C43" s="51"/>
      <c r="D43" s="52"/>
      <c r="E43" s="53"/>
      <c r="F43" s="54"/>
      <c r="G43" s="110">
        <f t="shared" si="2"/>
        <v>0</v>
      </c>
      <c r="H43" s="55"/>
      <c r="I43" s="111">
        <f t="shared" si="0"/>
        <v>0</v>
      </c>
      <c r="J43" s="56"/>
      <c r="K43" s="113">
        <f t="shared" si="1"/>
        <v>0</v>
      </c>
      <c r="L43" s="121"/>
      <c r="N43" s="81"/>
    </row>
    <row r="44" spans="1:12" ht="13.5" thickBot="1">
      <c r="A44" s="191" t="s">
        <v>11</v>
      </c>
      <c r="B44" s="192"/>
      <c r="C44" s="8">
        <f aca="true" t="shared" si="4" ref="C44:K44">SUM(C13:C43)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3">
        <f t="shared" si="4"/>
        <v>0</v>
      </c>
      <c r="H44" s="8">
        <f t="shared" si="4"/>
        <v>0</v>
      </c>
      <c r="I44" s="5">
        <f t="shared" si="4"/>
        <v>0</v>
      </c>
      <c r="J44" s="3">
        <f t="shared" si="4"/>
        <v>0</v>
      </c>
      <c r="K44" s="7">
        <f t="shared" si="4"/>
        <v>0</v>
      </c>
      <c r="L44" s="10"/>
    </row>
    <row r="45" spans="1:12" ht="54" customHeight="1">
      <c r="A45" s="189" t="s">
        <v>30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42" customHeight="1">
      <c r="A46" s="188" t="s">
        <v>23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9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ht="12.75">
      <c r="A48" s="42"/>
      <c r="B48" s="80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2"/>
      <c r="B49" s="47" t="s">
        <v>27</v>
      </c>
      <c r="C49" s="190"/>
      <c r="D49" s="190"/>
      <c r="E49" s="46"/>
      <c r="F49" s="46"/>
      <c r="G49" s="46"/>
      <c r="H49" s="26" t="s">
        <v>13</v>
      </c>
      <c r="I49" s="26"/>
      <c r="J49" s="26"/>
      <c r="K49" s="108"/>
      <c r="L49" s="46"/>
    </row>
    <row r="50" spans="1:12" ht="12.75">
      <c r="A50" s="42"/>
      <c r="B50" s="45"/>
      <c r="C50" s="44"/>
      <c r="D50" s="44"/>
      <c r="E50" s="46"/>
      <c r="F50" s="46"/>
      <c r="G50" s="46"/>
      <c r="H50" s="26"/>
      <c r="I50" s="26"/>
      <c r="J50" s="26"/>
      <c r="K50" s="44"/>
      <c r="L50" s="46"/>
    </row>
    <row r="51" spans="1:12" ht="12.75">
      <c r="A51" s="42"/>
      <c r="B51" s="47" t="s">
        <v>14</v>
      </c>
      <c r="C51" s="44"/>
      <c r="D51" s="44"/>
      <c r="E51" s="46"/>
      <c r="F51" s="46"/>
      <c r="G51" s="46"/>
      <c r="H51" s="44"/>
      <c r="I51" s="44"/>
      <c r="J51" s="44"/>
      <c r="K51" s="44"/>
      <c r="L51" s="46"/>
    </row>
    <row r="52" spans="1:12" ht="12.75">
      <c r="A52" s="42"/>
      <c r="B52" s="45" t="s">
        <v>29</v>
      </c>
      <c r="C52" s="44"/>
      <c r="D52" s="44"/>
      <c r="E52" s="46"/>
      <c r="F52" s="46"/>
      <c r="G52" s="46"/>
      <c r="H52" s="44"/>
      <c r="I52" s="44"/>
      <c r="J52" s="44"/>
      <c r="K52" s="44"/>
      <c r="L52" s="46"/>
    </row>
    <row r="53" spans="1:12" ht="24" customHeight="1">
      <c r="A53" s="42"/>
      <c r="B53" s="189" t="s">
        <v>50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2.75">
      <c r="A54" s="42"/>
      <c r="B54" s="45" t="s">
        <v>12</v>
      </c>
      <c r="C54" s="187"/>
      <c r="D54" s="187"/>
      <c r="E54" s="46"/>
      <c r="F54" s="46"/>
      <c r="G54" s="46"/>
      <c r="H54" s="26" t="s">
        <v>13</v>
      </c>
      <c r="I54" s="26"/>
      <c r="J54" s="26"/>
      <c r="K54" s="105"/>
      <c r="L54" s="46"/>
    </row>
    <row r="55" spans="1:12" ht="12">
      <c r="A55" s="42"/>
      <c r="B55" s="43"/>
      <c r="C55" s="44"/>
      <c r="D55" s="44"/>
      <c r="E55" s="46"/>
      <c r="F55" s="46"/>
      <c r="G55" s="46"/>
      <c r="H55" s="44"/>
      <c r="I55" s="44"/>
      <c r="J55" s="44"/>
      <c r="K55" s="44"/>
      <c r="L55" s="46"/>
    </row>
    <row r="56" spans="1:12" ht="12.75">
      <c r="A56" s="42"/>
      <c r="B56" s="45" t="s">
        <v>1</v>
      </c>
      <c r="C56" s="187"/>
      <c r="D56" s="187"/>
      <c r="E56" s="46"/>
      <c r="F56" s="46"/>
      <c r="G56" s="46"/>
      <c r="H56" s="26" t="s">
        <v>15</v>
      </c>
      <c r="I56" s="26"/>
      <c r="J56" s="26"/>
      <c r="K56" s="2"/>
      <c r="L56" s="46"/>
    </row>
    <row r="57" spans="1:2" ht="12.75" thickBot="1">
      <c r="A57" s="48"/>
      <c r="B57" s="49"/>
    </row>
    <row r="58" spans="1:12" ht="13.5" thickBot="1">
      <c r="A58" s="48"/>
      <c r="B58" s="49"/>
      <c r="C58" s="11">
        <f aca="true" t="shared" si="5" ref="C58:I58">_xlfn.IFERROR((C44/$I$44),0)</f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 t="shared" si="5"/>
        <v>0</v>
      </c>
      <c r="I58" s="11">
        <f t="shared" si="5"/>
        <v>0</v>
      </c>
      <c r="L58" s="50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2023-06-06T07:45:26Z</cp:lastPrinted>
  <dcterms:created xsi:type="dcterms:W3CDTF">2007-09-02T07:48:11Z</dcterms:created>
  <dcterms:modified xsi:type="dcterms:W3CDTF">2023-10-30T14:50:08Z</dcterms:modified>
  <cp:category/>
  <cp:version/>
  <cp:contentType/>
  <cp:contentStatus/>
</cp:coreProperties>
</file>